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320" windowHeight="12435" activeTab="2"/>
  </bookViews>
  <sheets>
    <sheet name="прилож 8" sheetId="6" r:id="rId1"/>
    <sheet name="прилож 10" sheetId="4" r:id="rId2"/>
    <sheet name="прилож 12" sheetId="7" r:id="rId3"/>
  </sheets>
  <definedNames>
    <definedName name="_xlnm.Print_Area" localSheetId="1">'прилож 10'!$A$1:$G$402</definedName>
    <definedName name="_xlnm.Print_Area" localSheetId="2">'прилож 12'!$A$1:$E$195</definedName>
    <definedName name="_xlnm.Print_Area" localSheetId="0">'прилож 8'!$A$1:$G$343</definedName>
  </definedNames>
  <calcPr calcId="124519"/>
</workbook>
</file>

<file path=xl/calcChain.xml><?xml version="1.0" encoding="utf-8"?>
<calcChain xmlns="http://schemas.openxmlformats.org/spreadsheetml/2006/main">
  <c r="G400" i="4"/>
  <c r="G399"/>
  <c r="G398"/>
  <c r="G397" s="1"/>
  <c r="G395"/>
  <c r="G394"/>
  <c r="G393"/>
  <c r="G392" s="1"/>
  <c r="G391" s="1"/>
  <c r="G386"/>
  <c r="G385" s="1"/>
  <c r="G383"/>
  <c r="G382"/>
  <c r="G381"/>
  <c r="G380"/>
  <c r="G379"/>
  <c r="G376"/>
  <c r="G375" s="1"/>
  <c r="E58" i="7" s="1"/>
  <c r="G374" i="4"/>
  <c r="G373"/>
  <c r="G372"/>
  <c r="G371" s="1"/>
  <c r="G366"/>
  <c r="G364"/>
  <c r="G363"/>
  <c r="G362"/>
  <c r="G359"/>
  <c r="G358" s="1"/>
  <c r="G357"/>
  <c r="G356"/>
  <c r="G355"/>
  <c r="G354" s="1"/>
  <c r="E179" i="7" s="1"/>
  <c r="G353" i="4"/>
  <c r="G352"/>
  <c r="G350"/>
  <c r="G346"/>
  <c r="G345" s="1"/>
  <c r="G344"/>
  <c r="G343"/>
  <c r="G342"/>
  <c r="G341" s="1"/>
  <c r="G340" s="1"/>
  <c r="G336"/>
  <c r="G335" s="1"/>
  <c r="E72" i="7" s="1"/>
  <c r="E71" s="1"/>
  <c r="G334" i="4"/>
  <c r="G333"/>
  <c r="E68" i="7" s="1"/>
  <c r="G332" i="4"/>
  <c r="G331"/>
  <c r="G329"/>
  <c r="G328"/>
  <c r="G327" s="1"/>
  <c r="E69" i="7" s="1"/>
  <c r="G325" i="4"/>
  <c r="G324"/>
  <c r="G323"/>
  <c r="G322" s="1"/>
  <c r="G321"/>
  <c r="E66" i="7" s="1"/>
  <c r="G320" i="4"/>
  <c r="G319"/>
  <c r="G318" s="1"/>
  <c r="G313"/>
  <c r="G312" s="1"/>
  <c r="G311"/>
  <c r="G310"/>
  <c r="G309"/>
  <c r="G308"/>
  <c r="G307"/>
  <c r="G303"/>
  <c r="G302"/>
  <c r="G300"/>
  <c r="G299"/>
  <c r="G298" s="1"/>
  <c r="E42" i="7" s="1"/>
  <c r="G297" i="4"/>
  <c r="G296"/>
  <c r="G295"/>
  <c r="G294" s="1"/>
  <c r="G293"/>
  <c r="G292"/>
  <c r="E36" i="7" s="1"/>
  <c r="G291" i="4"/>
  <c r="G290" s="1"/>
  <c r="G289"/>
  <c r="G288" s="1"/>
  <c r="E40" i="7" s="1"/>
  <c r="G287" i="4"/>
  <c r="G286" s="1"/>
  <c r="G283"/>
  <c r="G282"/>
  <c r="G280"/>
  <c r="G279"/>
  <c r="G278"/>
  <c r="G276"/>
  <c r="G274"/>
  <c r="G272"/>
  <c r="G270"/>
  <c r="G268"/>
  <c r="G267"/>
  <c r="G266"/>
  <c r="E26" i="7" s="1"/>
  <c r="G265" i="4"/>
  <c r="G264"/>
  <c r="G263"/>
  <c r="G262"/>
  <c r="G261"/>
  <c r="G260"/>
  <c r="G259"/>
  <c r="G258"/>
  <c r="G257"/>
  <c r="G256"/>
  <c r="G255" s="1"/>
  <c r="G254"/>
  <c r="G253"/>
  <c r="E20" i="7" s="1"/>
  <c r="G252" i="4"/>
  <c r="G251" s="1"/>
  <c r="G248"/>
  <c r="G247"/>
  <c r="E17" i="7" s="1"/>
  <c r="G246" i="4"/>
  <c r="G245"/>
  <c r="G242"/>
  <c r="G241"/>
  <c r="E14" i="7" s="1"/>
  <c r="G240" i="4"/>
  <c r="G239"/>
  <c r="G234"/>
  <c r="G233" s="1"/>
  <c r="E106" i="7" s="1"/>
  <c r="G232" i="4"/>
  <c r="G231"/>
  <c r="G230"/>
  <c r="G229" s="1"/>
  <c r="E132" i="7" s="1"/>
  <c r="E131" s="1"/>
  <c r="G228" i="4"/>
  <c r="G227"/>
  <c r="E172" i="7" s="1"/>
  <c r="G226" i="4"/>
  <c r="G225" s="1"/>
  <c r="G224"/>
  <c r="G223"/>
  <c r="G220"/>
  <c r="G219" s="1"/>
  <c r="G218"/>
  <c r="G217"/>
  <c r="G216"/>
  <c r="G215" s="1"/>
  <c r="G214"/>
  <c r="G213"/>
  <c r="G212"/>
  <c r="G211" s="1"/>
  <c r="E109" i="7" s="1"/>
  <c r="G210" i="4"/>
  <c r="G209"/>
  <c r="E108" i="7" s="1"/>
  <c r="G208" i="4"/>
  <c r="G207" s="1"/>
  <c r="G206"/>
  <c r="G205"/>
  <c r="E119" i="7" s="1"/>
  <c r="G204" i="4"/>
  <c r="G203" s="1"/>
  <c r="G202"/>
  <c r="G201"/>
  <c r="G200"/>
  <c r="G199" s="1"/>
  <c r="E114" i="7" s="1"/>
  <c r="G198" i="4"/>
  <c r="G197"/>
  <c r="G196"/>
  <c r="G195" s="1"/>
  <c r="E111" i="7" s="1"/>
  <c r="G194" i="4"/>
  <c r="G193"/>
  <c r="E110" i="7" s="1"/>
  <c r="G192" i="4"/>
  <c r="G191"/>
  <c r="G187"/>
  <c r="G186"/>
  <c r="G180"/>
  <c r="G179"/>
  <c r="E46" i="7" s="1"/>
  <c r="G178" i="4"/>
  <c r="G177"/>
  <c r="G176"/>
  <c r="G175"/>
  <c r="G174"/>
  <c r="G173"/>
  <c r="G172"/>
  <c r="G170"/>
  <c r="G169"/>
  <c r="G165"/>
  <c r="G164" s="1"/>
  <c r="E142" i="7" s="1"/>
  <c r="G163" i="4"/>
  <c r="G162"/>
  <c r="G160"/>
  <c r="G158"/>
  <c r="G157"/>
  <c r="G156"/>
  <c r="G155"/>
  <c r="G154" s="1"/>
  <c r="G153"/>
  <c r="G152"/>
  <c r="G149"/>
  <c r="G148" s="1"/>
  <c r="G147" s="1"/>
  <c r="G145"/>
  <c r="G144"/>
  <c r="E188" i="7" s="1"/>
  <c r="G143" i="4"/>
  <c r="G142"/>
  <c r="G140"/>
  <c r="G139"/>
  <c r="G135"/>
  <c r="G134" s="1"/>
  <c r="G133"/>
  <c r="G132"/>
  <c r="G131" s="1"/>
  <c r="G128"/>
  <c r="G127"/>
  <c r="G126"/>
  <c r="G125" s="1"/>
  <c r="E87" i="7" s="1"/>
  <c r="G124" i="4"/>
  <c r="G123"/>
  <c r="E86" i="7" s="1"/>
  <c r="G122" i="4"/>
  <c r="G121" s="1"/>
  <c r="G117"/>
  <c r="G116" s="1"/>
  <c r="G115" s="1"/>
  <c r="G113"/>
  <c r="G112"/>
  <c r="G111"/>
  <c r="E160" i="7" s="1"/>
  <c r="G110" i="4"/>
  <c r="G109"/>
  <c r="G108"/>
  <c r="G105"/>
  <c r="G104"/>
  <c r="G103"/>
  <c r="E159" i="7" s="1"/>
  <c r="G99" i="4"/>
  <c r="G98"/>
  <c r="G97"/>
  <c r="G96"/>
  <c r="G95"/>
  <c r="E94" i="7" s="1"/>
  <c r="G94" i="4"/>
  <c r="G93"/>
  <c r="G92"/>
  <c r="G91"/>
  <c r="G90" s="1"/>
  <c r="E102" i="7" s="1"/>
  <c r="E101" s="1"/>
  <c r="E100" s="1"/>
  <c r="G89" i="4"/>
  <c r="G88"/>
  <c r="E163" i="7" s="1"/>
  <c r="G87" i="4"/>
  <c r="G86" s="1"/>
  <c r="E155" i="7" s="1"/>
  <c r="G85" i="4"/>
  <c r="G84"/>
  <c r="G83"/>
  <c r="G82"/>
  <c r="G81"/>
  <c r="G80"/>
  <c r="G79"/>
  <c r="G78"/>
  <c r="G76"/>
  <c r="G75"/>
  <c r="G74"/>
  <c r="G73"/>
  <c r="G72"/>
  <c r="E49" i="7" s="1"/>
  <c r="E48" s="1"/>
  <c r="E47" s="1"/>
  <c r="G71" i="4"/>
  <c r="G70"/>
  <c r="G69"/>
  <c r="G68"/>
  <c r="G64"/>
  <c r="G63"/>
  <c r="G62"/>
  <c r="G61" s="1"/>
  <c r="G60" s="1"/>
  <c r="G58"/>
  <c r="G57"/>
  <c r="G56" s="1"/>
  <c r="G54"/>
  <c r="G53"/>
  <c r="G52"/>
  <c r="G50"/>
  <c r="G49"/>
  <c r="G48"/>
  <c r="G47"/>
  <c r="G46"/>
  <c r="G45"/>
  <c r="G44"/>
  <c r="G43" s="1"/>
  <c r="G40"/>
  <c r="G39"/>
  <c r="G38" s="1"/>
  <c r="G36"/>
  <c r="G35"/>
  <c r="G34" s="1"/>
  <c r="E154" i="7" s="1"/>
  <c r="G33" i="4"/>
  <c r="G32"/>
  <c r="G31"/>
  <c r="G30"/>
  <c r="G29"/>
  <c r="G28"/>
  <c r="G27"/>
  <c r="G26"/>
  <c r="G25"/>
  <c r="G21"/>
  <c r="G20" s="1"/>
  <c r="G19"/>
  <c r="G17"/>
  <c r="G16"/>
  <c r="G15"/>
  <c r="E93" i="7"/>
  <c r="E81"/>
  <c r="E164"/>
  <c r="E194"/>
  <c r="E177"/>
  <c r="E169"/>
  <c r="E123"/>
  <c r="E122" s="1"/>
  <c r="E115"/>
  <c r="E113"/>
  <c r="E95"/>
  <c r="E85"/>
  <c r="E62"/>
  <c r="E41"/>
  <c r="E19"/>
  <c r="E168"/>
  <c r="E54"/>
  <c r="E178"/>
  <c r="E182"/>
  <c r="E63"/>
  <c r="E22"/>
  <c r="E96"/>
  <c r="E37"/>
  <c r="E34"/>
  <c r="E28"/>
  <c r="E25"/>
  <c r="E21"/>
  <c r="E24"/>
  <c r="E16"/>
  <c r="E173"/>
  <c r="E121"/>
  <c r="E120"/>
  <c r="E118"/>
  <c r="E112"/>
  <c r="E80"/>
  <c r="E156"/>
  <c r="E145"/>
  <c r="E144" s="1"/>
  <c r="E143" s="1"/>
  <c r="E138"/>
  <c r="E135" s="1"/>
  <c r="E171"/>
  <c r="E187"/>
  <c r="E186" s="1"/>
  <c r="E99"/>
  <c r="E98" s="1"/>
  <c r="E97" s="1"/>
  <c r="G341" i="6"/>
  <c r="G339"/>
  <c r="G337"/>
  <c r="G335"/>
  <c r="G333"/>
  <c r="G331"/>
  <c r="G329"/>
  <c r="G327"/>
  <c r="G325"/>
  <c r="G323"/>
  <c r="G351" i="4" s="1"/>
  <c r="G349" s="1"/>
  <c r="G321" i="6"/>
  <c r="G319"/>
  <c r="G317"/>
  <c r="G315"/>
  <c r="G312"/>
  <c r="G309"/>
  <c r="G307"/>
  <c r="G305"/>
  <c r="G303"/>
  <c r="G301"/>
  <c r="G299"/>
  <c r="G297"/>
  <c r="G295"/>
  <c r="G293"/>
  <c r="G291"/>
  <c r="G289"/>
  <c r="G287"/>
  <c r="G285"/>
  <c r="G283"/>
  <c r="G281"/>
  <c r="G279"/>
  <c r="G277"/>
  <c r="G275"/>
  <c r="G273"/>
  <c r="G271"/>
  <c r="G269"/>
  <c r="G267"/>
  <c r="G265"/>
  <c r="G263"/>
  <c r="G261"/>
  <c r="G259"/>
  <c r="G257"/>
  <c r="G255"/>
  <c r="G253"/>
  <c r="G251"/>
  <c r="G244" i="4" s="1"/>
  <c r="G249" i="6"/>
  <c r="G247"/>
  <c r="G245"/>
  <c r="G243"/>
  <c r="G241"/>
  <c r="G239"/>
  <c r="G237"/>
  <c r="G235"/>
  <c r="G233"/>
  <c r="G231"/>
  <c r="G229"/>
  <c r="G226"/>
  <c r="G224"/>
  <c r="G222"/>
  <c r="G220"/>
  <c r="G218"/>
  <c r="G215"/>
  <c r="G213"/>
  <c r="G211"/>
  <c r="G209"/>
  <c r="G207"/>
  <c r="G199"/>
  <c r="G195"/>
  <c r="G191"/>
  <c r="G189"/>
  <c r="G185"/>
  <c r="G183"/>
  <c r="G181"/>
  <c r="G179"/>
  <c r="G176"/>
  <c r="G174"/>
  <c r="G172"/>
  <c r="G170"/>
  <c r="G168"/>
  <c r="G166"/>
  <c r="G164"/>
  <c r="G162"/>
  <c r="G156"/>
  <c r="G154"/>
  <c r="G152"/>
  <c r="G150"/>
  <c r="G148"/>
  <c r="G146"/>
  <c r="G144"/>
  <c r="G142"/>
  <c r="G140"/>
  <c r="G138"/>
  <c r="G136"/>
  <c r="G134"/>
  <c r="G132"/>
  <c r="G130"/>
  <c r="G128"/>
  <c r="G126"/>
  <c r="G124"/>
  <c r="G121"/>
  <c r="G118"/>
  <c r="G116"/>
  <c r="G112"/>
  <c r="G110"/>
  <c r="G108"/>
  <c r="G106"/>
  <c r="G104"/>
  <c r="G102"/>
  <c r="G100"/>
  <c r="G98"/>
  <c r="G96"/>
  <c r="G94"/>
  <c r="G92"/>
  <c r="G90"/>
  <c r="G88"/>
  <c r="G86"/>
  <c r="G84"/>
  <c r="G81"/>
  <c r="G77"/>
  <c r="G75"/>
  <c r="G71"/>
  <c r="G69"/>
  <c r="G67"/>
  <c r="G65"/>
  <c r="G62"/>
  <c r="G60"/>
  <c r="G58"/>
  <c r="G53"/>
  <c r="G50"/>
  <c r="G48"/>
  <c r="G44"/>
  <c r="G39"/>
  <c r="G37"/>
  <c r="G35"/>
  <c r="G31"/>
  <c r="G29"/>
  <c r="G26"/>
  <c r="G16" s="1"/>
  <c r="G14"/>
  <c r="G10"/>
  <c r="F359" i="4"/>
  <c r="F358" s="1"/>
  <c r="G243" l="1"/>
  <c r="E13" i="7"/>
  <c r="G14" i="4"/>
  <c r="G13" s="1"/>
  <c r="G24"/>
  <c r="G77"/>
  <c r="G107"/>
  <c r="G138"/>
  <c r="G137" s="1"/>
  <c r="G171"/>
  <c r="E77" i="7" s="1"/>
  <c r="G185" i="4"/>
  <c r="G184" s="1"/>
  <c r="G190"/>
  <c r="G238"/>
  <c r="E35" i="7"/>
  <c r="G306" i="4"/>
  <c r="G305" s="1"/>
  <c r="G330"/>
  <c r="E70" i="7" s="1"/>
  <c r="G348" i="4"/>
  <c r="G361"/>
  <c r="G378"/>
  <c r="G389"/>
  <c r="G285"/>
  <c r="G67"/>
  <c r="G66" s="1"/>
  <c r="G23"/>
  <c r="E141" i="7"/>
  <c r="G151" i="4"/>
  <c r="E130" i="7"/>
  <c r="G222" i="4"/>
  <c r="E117" i="7"/>
  <c r="E39"/>
  <c r="E38" s="1"/>
  <c r="E84"/>
  <c r="G119" i="4"/>
  <c r="G168"/>
  <c r="G167" s="1"/>
  <c r="G141"/>
  <c r="G317"/>
  <c r="G315" s="1"/>
  <c r="G369"/>
  <c r="E61" i="7"/>
  <c r="G51" i="4"/>
  <c r="G42" s="1"/>
  <c r="G250"/>
  <c r="G236" s="1"/>
  <c r="E140" i="7"/>
  <c r="E139" s="1"/>
  <c r="E134" s="1"/>
  <c r="E129"/>
  <c r="E15"/>
  <c r="E180"/>
  <c r="E184"/>
  <c r="E126"/>
  <c r="E125" s="1"/>
  <c r="E124" s="1"/>
  <c r="E12"/>
  <c r="E11" s="1"/>
  <c r="E76"/>
  <c r="E75" s="1"/>
  <c r="E74" s="1"/>
  <c r="E190"/>
  <c r="E29"/>
  <c r="E148"/>
  <c r="E147" s="1"/>
  <c r="E146" s="1"/>
  <c r="E170"/>
  <c r="E166" s="1"/>
  <c r="E165" s="1"/>
  <c r="E176"/>
  <c r="E192"/>
  <c r="E162"/>
  <c r="E161" s="1"/>
  <c r="E65"/>
  <c r="E64" s="1"/>
  <c r="E23"/>
  <c r="E18" s="1"/>
  <c r="E57"/>
  <c r="E53"/>
  <c r="E158"/>
  <c r="E191"/>
  <c r="E193"/>
  <c r="E92"/>
  <c r="E91" s="1"/>
  <c r="E79"/>
  <c r="E78" s="1"/>
  <c r="E89"/>
  <c r="E88" s="1"/>
  <c r="E157"/>
  <c r="E185"/>
  <c r="E116"/>
  <c r="G198" i="6"/>
  <c r="G9"/>
  <c r="F327"/>
  <c r="F202" i="4"/>
  <c r="F201" s="1"/>
  <c r="D115" i="7" s="1"/>
  <c r="F126" i="6"/>
  <c r="F108" i="4"/>
  <c r="F77" i="6"/>
  <c r="G338" i="4" l="1"/>
  <c r="G189"/>
  <c r="G182" s="1"/>
  <c r="E107" i="7"/>
  <c r="E105" s="1"/>
  <c r="E104" s="1"/>
  <c r="E73"/>
  <c r="E175"/>
  <c r="E133"/>
  <c r="G130" i="4"/>
  <c r="E83" i="7"/>
  <c r="E82" s="1"/>
  <c r="G11" i="4"/>
  <c r="G402" s="1"/>
  <c r="E60" i="7"/>
  <c r="E59" s="1"/>
  <c r="E10"/>
  <c r="E52"/>
  <c r="E51" s="1"/>
  <c r="E128"/>
  <c r="E127" s="1"/>
  <c r="E103" s="1"/>
  <c r="E153"/>
  <c r="E45"/>
  <c r="E44" s="1"/>
  <c r="E43" s="1"/>
  <c r="E9" s="1"/>
  <c r="E181"/>
  <c r="E174" s="1"/>
  <c r="E189"/>
  <c r="E152"/>
  <c r="E151" s="1"/>
  <c r="G343" i="6"/>
  <c r="F320" i="4"/>
  <c r="F166" i="6"/>
  <c r="E150" i="7" l="1"/>
  <c r="E195" s="1"/>
  <c r="F126" i="4"/>
  <c r="F125" s="1"/>
  <c r="D87" i="7" s="1"/>
  <c r="F86" i="6"/>
  <c r="F218" i="4"/>
  <c r="F217" s="1"/>
  <c r="F142" i="6"/>
  <c r="F96" i="4"/>
  <c r="F95" s="1"/>
  <c r="D94" i="7" s="1"/>
  <c r="F67" i="6"/>
  <c r="F189"/>
  <c r="F303" i="4"/>
  <c r="F302" s="1"/>
  <c r="D96" i="7" s="1"/>
  <c r="F357" i="4"/>
  <c r="F356" s="1"/>
  <c r="D194" i="7" s="1"/>
  <c r="F183" i="6"/>
  <c r="F305"/>
  <c r="D113" i="7" l="1"/>
  <c r="F256" i="4"/>
  <c r="F257"/>
  <c r="F255" s="1"/>
  <c r="F154" i="6"/>
  <c r="F220" i="4"/>
  <c r="F219" s="1"/>
  <c r="F144" i="6"/>
  <c r="F139" i="4"/>
  <c r="F140"/>
  <c r="F226" i="6"/>
  <c r="F145" i="4"/>
  <c r="F144" s="1"/>
  <c r="D188" i="7" s="1"/>
  <c r="F94" i="6"/>
  <c r="F138" i="4" l="1"/>
  <c r="F355"/>
  <c r="F354" s="1"/>
  <c r="F348" s="1"/>
  <c r="F181" i="6"/>
  <c r="F230" i="4"/>
  <c r="F229" s="1"/>
  <c r="D132" i="7" s="1"/>
  <c r="D131" s="1"/>
  <c r="F152" i="6"/>
  <c r="F200" i="4"/>
  <c r="F199" s="1"/>
  <c r="D114" i="7" s="1"/>
  <c r="F124" i="6"/>
  <c r="F336" i="4"/>
  <c r="F335" s="1"/>
  <c r="D72" i="7" s="1"/>
  <c r="D71" s="1"/>
  <c r="F325" i="6"/>
  <c r="D180" i="7" l="1"/>
  <c r="F137" i="4"/>
  <c r="D179" i="7"/>
  <c r="F234" i="4"/>
  <c r="F233" s="1"/>
  <c r="D106" i="7" s="1"/>
  <c r="F165" i="4"/>
  <c r="F164" s="1"/>
  <c r="D142" i="7" s="1"/>
  <c r="F150" i="6"/>
  <c r="F108"/>
  <c r="E261"/>
  <c r="F261"/>
  <c r="E263"/>
  <c r="F263"/>
  <c r="F199" l="1"/>
  <c r="F185"/>
  <c r="F156"/>
  <c r="F44"/>
  <c r="F58" i="4" l="1"/>
  <c r="F57" s="1"/>
  <c r="D157" i="7" l="1"/>
  <c r="F56" i="4"/>
  <c r="F209" i="6" l="1"/>
  <c r="F207"/>
  <c r="F31" l="1"/>
  <c r="F94" i="4" l="1"/>
  <c r="F93" s="1"/>
  <c r="D93" i="7" s="1"/>
  <c r="F400" i="4"/>
  <c r="F399"/>
  <c r="F398" s="1"/>
  <c r="F395"/>
  <c r="F394" s="1"/>
  <c r="D169" i="7" s="1"/>
  <c r="F393" i="4"/>
  <c r="F392" s="1"/>
  <c r="F386"/>
  <c r="F385" s="1"/>
  <c r="F383"/>
  <c r="F382" s="1"/>
  <c r="D54" i="7" s="1"/>
  <c r="F381" i="4"/>
  <c r="F380"/>
  <c r="F379"/>
  <c r="F376"/>
  <c r="F375" s="1"/>
  <c r="D58" i="7" s="1"/>
  <c r="F374" i="4"/>
  <c r="F373"/>
  <c r="F372"/>
  <c r="F366"/>
  <c r="F364"/>
  <c r="F363"/>
  <c r="F362" s="1"/>
  <c r="F353"/>
  <c r="F352" s="1"/>
  <c r="D178" i="7" s="1"/>
  <c r="F350" i="4"/>
  <c r="F346"/>
  <c r="F345" s="1"/>
  <c r="F344"/>
  <c r="F343" s="1"/>
  <c r="D182" i="7" s="1"/>
  <c r="F342" i="4"/>
  <c r="F341" s="1"/>
  <c r="F334"/>
  <c r="F333" s="1"/>
  <c r="D68" i="7" s="1"/>
  <c r="F332" i="4"/>
  <c r="F331"/>
  <c r="F329"/>
  <c r="F328"/>
  <c r="F325"/>
  <c r="F324"/>
  <c r="D63" i="7" s="1"/>
  <c r="F323" i="4"/>
  <c r="D62" i="7" s="1"/>
  <c r="F321" i="4"/>
  <c r="D66" i="7" s="1"/>
  <c r="F319" i="4"/>
  <c r="F313"/>
  <c r="F312" s="1"/>
  <c r="D22" i="7" s="1"/>
  <c r="F311" i="4"/>
  <c r="F310"/>
  <c r="F309"/>
  <c r="F308"/>
  <c r="F307"/>
  <c r="F300"/>
  <c r="F299"/>
  <c r="F298" s="1"/>
  <c r="D42" i="7" s="1"/>
  <c r="F297" i="4"/>
  <c r="F296" s="1"/>
  <c r="D41" i="7" s="1"/>
  <c r="F295" i="4"/>
  <c r="F294" s="1"/>
  <c r="D37" i="7" s="1"/>
  <c r="F293" i="4"/>
  <c r="F292" s="1"/>
  <c r="D36" i="7" s="1"/>
  <c r="F291" i="4"/>
  <c r="F290" s="1"/>
  <c r="F289"/>
  <c r="F288" s="1"/>
  <c r="D40" i="7" s="1"/>
  <c r="F287" i="4"/>
  <c r="F286" s="1"/>
  <c r="F283"/>
  <c r="F282" s="1"/>
  <c r="D34" i="7" s="1"/>
  <c r="F280" i="4"/>
  <c r="F279"/>
  <c r="F278" s="1"/>
  <c r="D28" i="7" s="1"/>
  <c r="F276" i="4"/>
  <c r="F274"/>
  <c r="F272"/>
  <c r="F270"/>
  <c r="F268"/>
  <c r="F267"/>
  <c r="F266" s="1"/>
  <c r="D26" i="7" s="1"/>
  <c r="F265" i="4"/>
  <c r="F264" s="1"/>
  <c r="D25" i="7" s="1"/>
  <c r="F263" i="4"/>
  <c r="F262" s="1"/>
  <c r="D21" i="7" s="1"/>
  <c r="F261" i="4"/>
  <c r="D29" i="7" s="1"/>
  <c r="F259" i="4"/>
  <c r="F258" s="1"/>
  <c r="D24" i="7" s="1"/>
  <c r="F254" i="4"/>
  <c r="F253" s="1"/>
  <c r="D20" i="7" s="1"/>
  <c r="F252" i="4"/>
  <c r="F251" s="1"/>
  <c r="D19" i="7" s="1"/>
  <c r="F248" i="4"/>
  <c r="F247" s="1"/>
  <c r="D17" i="7" s="1"/>
  <c r="F246" i="4"/>
  <c r="F245" s="1"/>
  <c r="D16" i="7" s="1"/>
  <c r="F242" i="4"/>
  <c r="F241" s="1"/>
  <c r="D14" i="7" s="1"/>
  <c r="F240" i="4"/>
  <c r="F239" s="1"/>
  <c r="F232"/>
  <c r="F231" s="1"/>
  <c r="D173" i="7" s="1"/>
  <c r="F228" i="4"/>
  <c r="F227" s="1"/>
  <c r="D172" i="7" s="1"/>
  <c r="F226" i="4"/>
  <c r="F225" s="1"/>
  <c r="D130" i="7" s="1"/>
  <c r="F224" i="4"/>
  <c r="F223" s="1"/>
  <c r="F216"/>
  <c r="F215" s="1"/>
  <c r="D121" i="7" s="1"/>
  <c r="F214" i="4"/>
  <c r="F213" s="1"/>
  <c r="D123" i="7" s="1"/>
  <c r="D122" s="1"/>
  <c r="F212" i="4"/>
  <c r="F211" s="1"/>
  <c r="D109" i="7" s="1"/>
  <c r="F210" i="4"/>
  <c r="F209" s="1"/>
  <c r="D108" i="7" s="1"/>
  <c r="F208" i="4"/>
  <c r="F207" s="1"/>
  <c r="D120" i="7" s="1"/>
  <c r="F206" i="4"/>
  <c r="F205" s="1"/>
  <c r="D119" i="7" s="1"/>
  <c r="F204" i="4"/>
  <c r="F203" s="1"/>
  <c r="D118" i="7" s="1"/>
  <c r="F198" i="4"/>
  <c r="F197" s="1"/>
  <c r="D112" i="7" s="1"/>
  <c r="F196" i="4"/>
  <c r="F195" s="1"/>
  <c r="D111" i="7" s="1"/>
  <c r="F194" i="4"/>
  <c r="F193" s="1"/>
  <c r="D110" i="7" s="1"/>
  <c r="F192" i="4"/>
  <c r="F191"/>
  <c r="F187"/>
  <c r="F186"/>
  <c r="F180"/>
  <c r="F179" s="1"/>
  <c r="D46" i="7" s="1"/>
  <c r="F178" i="4"/>
  <c r="F177" s="1"/>
  <c r="D80" i="7" s="1"/>
  <c r="F176" i="4"/>
  <c r="F175" s="1"/>
  <c r="D156" i="7" s="1"/>
  <c r="F174" i="4"/>
  <c r="F173"/>
  <c r="F172"/>
  <c r="F170"/>
  <c r="F169" s="1"/>
  <c r="D76" i="7" s="1"/>
  <c r="F163" i="4"/>
  <c r="F162" s="1"/>
  <c r="D145" i="7" s="1"/>
  <c r="D144" s="1"/>
  <c r="D143" s="1"/>
  <c r="F160" i="4"/>
  <c r="F158"/>
  <c r="F157"/>
  <c r="F156" s="1"/>
  <c r="D138" i="7" s="1"/>
  <c r="F155" i="4"/>
  <c r="F154" s="1"/>
  <c r="D141" i="7" s="1"/>
  <c r="F153" i="4"/>
  <c r="F152" s="1"/>
  <c r="F149"/>
  <c r="F148" s="1"/>
  <c r="F147" s="1"/>
  <c r="F143"/>
  <c r="F142" s="1"/>
  <c r="F141" s="1"/>
  <c r="F135"/>
  <c r="F134" s="1"/>
  <c r="D187" i="7" s="1"/>
  <c r="D186" s="1"/>
  <c r="F133" i="4"/>
  <c r="F132" s="1"/>
  <c r="F128"/>
  <c r="F127" s="1"/>
  <c r="D99" i="7" s="1"/>
  <c r="D98" s="1"/>
  <c r="D97" s="1"/>
  <c r="F124" i="4"/>
  <c r="F123" s="1"/>
  <c r="F122"/>
  <c r="F117"/>
  <c r="F116" s="1"/>
  <c r="F115" s="1"/>
  <c r="F113"/>
  <c r="F112"/>
  <c r="F110"/>
  <c r="F109"/>
  <c r="F107" s="1"/>
  <c r="F105"/>
  <c r="F104"/>
  <c r="F103" s="1"/>
  <c r="D159" i="7" s="1"/>
  <c r="F98" i="4"/>
  <c r="F97" s="1"/>
  <c r="D95" i="7" s="1"/>
  <c r="F92" i="4"/>
  <c r="F91"/>
  <c r="F89"/>
  <c r="F88" s="1"/>
  <c r="D163" i="7" s="1"/>
  <c r="F87" i="4"/>
  <c r="F86" s="1"/>
  <c r="D155" i="7" s="1"/>
  <c r="F85" i="4"/>
  <c r="F84"/>
  <c r="F82"/>
  <c r="F81" s="1"/>
  <c r="D164" i="7" s="1"/>
  <c r="F80" i="4"/>
  <c r="F79"/>
  <c r="F78"/>
  <c r="F76"/>
  <c r="F75"/>
  <c r="F74"/>
  <c r="F73"/>
  <c r="F71"/>
  <c r="F70"/>
  <c r="F69"/>
  <c r="F68"/>
  <c r="F64"/>
  <c r="F63" s="1"/>
  <c r="F62"/>
  <c r="F61" s="1"/>
  <c r="D191" i="7" s="1"/>
  <c r="F54" i="4"/>
  <c r="F53"/>
  <c r="F52"/>
  <c r="F50"/>
  <c r="F49"/>
  <c r="F48"/>
  <c r="F47"/>
  <c r="F46"/>
  <c r="F45"/>
  <c r="F44"/>
  <c r="F40"/>
  <c r="F39" s="1"/>
  <c r="D185" i="7" s="1"/>
  <c r="F36" i="4"/>
  <c r="F35"/>
  <c r="F33"/>
  <c r="F32"/>
  <c r="F31"/>
  <c r="F30"/>
  <c r="F29"/>
  <c r="F28"/>
  <c r="F27"/>
  <c r="F26"/>
  <c r="F25"/>
  <c r="F21"/>
  <c r="F20" s="1"/>
  <c r="F19" s="1"/>
  <c r="F17"/>
  <c r="F16"/>
  <c r="F15"/>
  <c r="F341" i="6"/>
  <c r="F339"/>
  <c r="F337"/>
  <c r="F335"/>
  <c r="F333"/>
  <c r="F331"/>
  <c r="F329"/>
  <c r="F323"/>
  <c r="F351" i="4" s="1"/>
  <c r="F321" i="6"/>
  <c r="F319"/>
  <c r="F317"/>
  <c r="F315"/>
  <c r="F312"/>
  <c r="F309"/>
  <c r="F307"/>
  <c r="F303"/>
  <c r="F287"/>
  <c r="F285"/>
  <c r="F283"/>
  <c r="F281"/>
  <c r="F279"/>
  <c r="F277"/>
  <c r="F275"/>
  <c r="F301"/>
  <c r="F299"/>
  <c r="F297"/>
  <c r="F295"/>
  <c r="F293"/>
  <c r="F273"/>
  <c r="F271"/>
  <c r="F291"/>
  <c r="F289"/>
  <c r="F269"/>
  <c r="F267"/>
  <c r="F265"/>
  <c r="F259"/>
  <c r="F257"/>
  <c r="F255"/>
  <c r="F253"/>
  <c r="F251"/>
  <c r="F244" i="4" s="1"/>
  <c r="D13" i="7" s="1"/>
  <c r="F249" i="6"/>
  <c r="F247"/>
  <c r="F245"/>
  <c r="F243"/>
  <c r="F241"/>
  <c r="F239"/>
  <c r="F237"/>
  <c r="F235"/>
  <c r="F233"/>
  <c r="F231"/>
  <c r="F229"/>
  <c r="F224"/>
  <c r="F222"/>
  <c r="F220"/>
  <c r="F218"/>
  <c r="F215"/>
  <c r="F213"/>
  <c r="F211"/>
  <c r="F195"/>
  <c r="F191"/>
  <c r="F179"/>
  <c r="F176"/>
  <c r="F174"/>
  <c r="F172"/>
  <c r="F170"/>
  <c r="F168"/>
  <c r="F164"/>
  <c r="F162"/>
  <c r="F148"/>
  <c r="F146"/>
  <c r="F140"/>
  <c r="F138"/>
  <c r="F136"/>
  <c r="F134"/>
  <c r="F132"/>
  <c r="F130"/>
  <c r="F128"/>
  <c r="F121"/>
  <c r="F118"/>
  <c r="F116"/>
  <c r="F112"/>
  <c r="F110"/>
  <c r="F106"/>
  <c r="F104"/>
  <c r="F102"/>
  <c r="F100"/>
  <c r="F98"/>
  <c r="F96"/>
  <c r="F92"/>
  <c r="F90"/>
  <c r="F88"/>
  <c r="F84"/>
  <c r="F81"/>
  <c r="F75"/>
  <c r="F71"/>
  <c r="F69"/>
  <c r="F65"/>
  <c r="F62"/>
  <c r="F60"/>
  <c r="F58"/>
  <c r="F53"/>
  <c r="F50"/>
  <c r="F48"/>
  <c r="F39"/>
  <c r="F37"/>
  <c r="F35"/>
  <c r="F29"/>
  <c r="F26"/>
  <c r="F16" s="1"/>
  <c r="F14"/>
  <c r="F10"/>
  <c r="F285" i="4" l="1"/>
  <c r="F222"/>
  <c r="F198" i="6"/>
  <c r="F9"/>
  <c r="D65" i="7"/>
  <c r="F318" i="4"/>
  <c r="F121"/>
  <c r="F119" s="1"/>
  <c r="D92" i="7"/>
  <c r="D129"/>
  <c r="F151" i="4"/>
  <c r="D117" i="7"/>
  <c r="D116" s="1"/>
  <c r="F306" i="4"/>
  <c r="F305" s="1"/>
  <c r="F77"/>
  <c r="D158" i="7" s="1"/>
  <c r="F378" i="4"/>
  <c r="D53" i="7" s="1"/>
  <c r="F43" i="4"/>
  <c r="F24"/>
  <c r="F330"/>
  <c r="D70" i="7" s="1"/>
  <c r="F243" i="4"/>
  <c r="F238" s="1"/>
  <c r="F185"/>
  <c r="F184" s="1"/>
  <c r="F260"/>
  <c r="F250" s="1"/>
  <c r="F51"/>
  <c r="D192" i="7" s="1"/>
  <c r="F83" i="4"/>
  <c r="D81" i="7" s="1"/>
  <c r="D79" s="1"/>
  <c r="D78" s="1"/>
  <c r="F99" i="4"/>
  <c r="D61" i="7"/>
  <c r="F327" i="4"/>
  <c r="D69" i="7" s="1"/>
  <c r="F14" i="4"/>
  <c r="F13" s="1"/>
  <c r="F171"/>
  <c r="D77" i="7" s="1"/>
  <c r="D75" s="1"/>
  <c r="D74" s="1"/>
  <c r="F190" i="4"/>
  <c r="F189" s="1"/>
  <c r="F322"/>
  <c r="D135" i="7"/>
  <c r="F397" i="4"/>
  <c r="F317"/>
  <c r="F371"/>
  <c r="D57" i="7" s="1"/>
  <c r="F111" i="4"/>
  <c r="D160" i="7" s="1"/>
  <c r="F67" i="4"/>
  <c r="F34"/>
  <c r="D154" i="7" s="1"/>
  <c r="F72" i="4"/>
  <c r="D49" i="7" s="1"/>
  <c r="D48" s="1"/>
  <c r="D47" s="1"/>
  <c r="F90" i="4"/>
  <c r="D102" i="7" s="1"/>
  <c r="D101" s="1"/>
  <c r="D100" s="1"/>
  <c r="D170"/>
  <c r="D168"/>
  <c r="F391" i="4"/>
  <c r="D15" i="7"/>
  <c r="F361" i="4"/>
  <c r="F349"/>
  <c r="D190" i="7" s="1"/>
  <c r="D35"/>
  <c r="D23"/>
  <c r="D18" s="1"/>
  <c r="D39"/>
  <c r="D38" s="1"/>
  <c r="D12"/>
  <c r="D148"/>
  <c r="D147" s="1"/>
  <c r="D146" s="1"/>
  <c r="D171"/>
  <c r="D177"/>
  <c r="F131" i="4"/>
  <c r="D184" i="7"/>
  <c r="D181" s="1"/>
  <c r="F340" i="4"/>
  <c r="D176" i="7"/>
  <c r="D175" s="1"/>
  <c r="D128"/>
  <c r="D127" s="1"/>
  <c r="D140"/>
  <c r="D139" s="1"/>
  <c r="D86"/>
  <c r="D91"/>
  <c r="D162"/>
  <c r="D161" s="1"/>
  <c r="F60" i="4"/>
  <c r="F38"/>
  <c r="D193" i="7"/>
  <c r="D85" l="1"/>
  <c r="D84" s="1"/>
  <c r="D89"/>
  <c r="D88" s="1"/>
  <c r="F66" i="4"/>
  <c r="D189" i="7"/>
  <c r="D107"/>
  <c r="D105" s="1"/>
  <c r="F236" i="4"/>
  <c r="F42"/>
  <c r="F389"/>
  <c r="F315"/>
  <c r="D126" i="7"/>
  <c r="D125" s="1"/>
  <c r="D124" s="1"/>
  <c r="F168" i="4"/>
  <c r="F167" s="1"/>
  <c r="F130" s="1"/>
  <c r="D64" i="7"/>
  <c r="D134"/>
  <c r="D133" s="1"/>
  <c r="F182" i="4"/>
  <c r="D11" i="7"/>
  <c r="D10" s="1"/>
  <c r="F23" i="4"/>
  <c r="F369"/>
  <c r="D52" i="7"/>
  <c r="D51" s="1"/>
  <c r="D45"/>
  <c r="D44" s="1"/>
  <c r="D43" s="1"/>
  <c r="D73"/>
  <c r="D153"/>
  <c r="D166"/>
  <c r="D165" s="1"/>
  <c r="F338" i="4"/>
  <c r="F343" i="6"/>
  <c r="F345" s="1"/>
  <c r="D174" i="7"/>
  <c r="D83" l="1"/>
  <c r="D82" s="1"/>
  <c r="D104"/>
  <c r="D103" s="1"/>
  <c r="D60"/>
  <c r="D59" s="1"/>
  <c r="F11" i="4"/>
  <c r="F402" s="1"/>
  <c r="F404" s="1"/>
  <c r="D152" i="7"/>
  <c r="D151" s="1"/>
  <c r="D150" s="1"/>
  <c r="D9"/>
  <c r="D195" l="1"/>
  <c r="D197" s="1"/>
  <c r="E185" i="6" l="1"/>
  <c r="E168" l="1"/>
  <c r="C175" i="7"/>
  <c r="C144"/>
  <c r="C143" s="1"/>
  <c r="C135"/>
  <c r="C125"/>
  <c r="C124" s="1"/>
  <c r="C117"/>
  <c r="C116" s="1"/>
  <c r="C105"/>
  <c r="C104" s="1"/>
  <c r="C101"/>
  <c r="C100" s="1"/>
  <c r="C88"/>
  <c r="E398" i="4"/>
  <c r="E397" s="1"/>
  <c r="E394"/>
  <c r="E392"/>
  <c r="E386"/>
  <c r="E385" s="1"/>
  <c r="E382"/>
  <c r="E375"/>
  <c r="E366"/>
  <c r="E362"/>
  <c r="E343"/>
  <c r="E341"/>
  <c r="E294"/>
  <c r="E292"/>
  <c r="E290"/>
  <c r="E288"/>
  <c r="E286"/>
  <c r="E266"/>
  <c r="E264"/>
  <c r="E262"/>
  <c r="E258"/>
  <c r="E255"/>
  <c r="E251"/>
  <c r="E247"/>
  <c r="E245"/>
  <c r="E243"/>
  <c r="E241"/>
  <c r="E239"/>
  <c r="E203"/>
  <c r="E190"/>
  <c r="E179"/>
  <c r="E177"/>
  <c r="E175"/>
  <c r="E171"/>
  <c r="E169"/>
  <c r="E162"/>
  <c r="E160"/>
  <c r="E158"/>
  <c r="E156"/>
  <c r="E154"/>
  <c r="E152"/>
  <c r="E148"/>
  <c r="E147" s="1"/>
  <c r="E127"/>
  <c r="E123"/>
  <c r="E121"/>
  <c r="E116"/>
  <c r="E115" s="1"/>
  <c r="E93"/>
  <c r="E90"/>
  <c r="E88"/>
  <c r="E86"/>
  <c r="E81"/>
  <c r="E63"/>
  <c r="E61"/>
  <c r="E39"/>
  <c r="E38" s="1"/>
  <c r="E20"/>
  <c r="E19" s="1"/>
  <c r="E339" i="6"/>
  <c r="E337"/>
  <c r="E335"/>
  <c r="E333"/>
  <c r="E329"/>
  <c r="E312"/>
  <c r="E309"/>
  <c r="E279"/>
  <c r="E277"/>
  <c r="E275"/>
  <c r="E301"/>
  <c r="E299"/>
  <c r="E293"/>
  <c r="E271"/>
  <c r="E291"/>
  <c r="E289"/>
  <c r="E257"/>
  <c r="E255"/>
  <c r="E253"/>
  <c r="E251"/>
  <c r="E249"/>
  <c r="E247"/>
  <c r="E235"/>
  <c r="E233"/>
  <c r="E220"/>
  <c r="E218"/>
  <c r="E213"/>
  <c r="E211"/>
  <c r="E209"/>
  <c r="E207"/>
  <c r="E199"/>
  <c r="E195"/>
  <c r="E191"/>
  <c r="E189"/>
  <c r="E174"/>
  <c r="E170"/>
  <c r="E156"/>
  <c r="E128"/>
  <c r="E121"/>
  <c r="E118"/>
  <c r="E116"/>
  <c r="E112"/>
  <c r="E110"/>
  <c r="E106"/>
  <c r="E104"/>
  <c r="E102"/>
  <c r="E100"/>
  <c r="E98"/>
  <c r="E96"/>
  <c r="E92"/>
  <c r="E90"/>
  <c r="E88"/>
  <c r="E84"/>
  <c r="E65"/>
  <c r="E62"/>
  <c r="E60"/>
  <c r="E58"/>
  <c r="E53"/>
  <c r="E50"/>
  <c r="E48"/>
  <c r="E44"/>
  <c r="E39"/>
  <c r="E37"/>
  <c r="E31"/>
  <c r="E29"/>
  <c r="E16"/>
  <c r="E14"/>
  <c r="E10"/>
  <c r="E306" i="4" l="1"/>
  <c r="E305" s="1"/>
  <c r="E371"/>
  <c r="E378"/>
  <c r="E151"/>
  <c r="E340"/>
  <c r="E391"/>
  <c r="E389" s="1"/>
  <c r="E119"/>
  <c r="E185"/>
  <c r="E184" s="1"/>
  <c r="E238"/>
  <c r="E72"/>
  <c r="E318"/>
  <c r="E9" i="6"/>
  <c r="C139" i="7"/>
  <c r="C134" s="1"/>
  <c r="C11"/>
  <c r="C35"/>
  <c r="C38"/>
  <c r="C75"/>
  <c r="C74" s="1"/>
  <c r="C18"/>
  <c r="C64"/>
  <c r="C147"/>
  <c r="C146" s="1"/>
  <c r="C162"/>
  <c r="C161" s="1"/>
  <c r="C181"/>
  <c r="C174" s="1"/>
  <c r="C48"/>
  <c r="C47" s="1"/>
  <c r="C52"/>
  <c r="C51" s="1"/>
  <c r="C189"/>
  <c r="C44"/>
  <c r="C43" s="1"/>
  <c r="C79"/>
  <c r="C78" s="1"/>
  <c r="C152"/>
  <c r="C151" s="1"/>
  <c r="C166"/>
  <c r="C165" s="1"/>
  <c r="C84"/>
  <c r="C83" s="1"/>
  <c r="C92"/>
  <c r="C91" s="1"/>
  <c r="C61"/>
  <c r="E198" i="6"/>
  <c r="E14" i="4"/>
  <c r="E13" s="1"/>
  <c r="E60"/>
  <c r="E67"/>
  <c r="E83"/>
  <c r="E168"/>
  <c r="E167" s="1"/>
  <c r="E322"/>
  <c r="E51"/>
  <c r="E77"/>
  <c r="E250"/>
  <c r="E24"/>
  <c r="E23" s="1"/>
  <c r="E43"/>
  <c r="E42" s="1"/>
  <c r="E189"/>
  <c r="E285"/>
  <c r="C103" i="7"/>
  <c r="E361" i="4"/>
  <c r="E369" l="1"/>
  <c r="E338"/>
  <c r="E66"/>
  <c r="E11" s="1"/>
  <c r="E130"/>
  <c r="E236"/>
  <c r="E182"/>
  <c r="E317"/>
  <c r="E315" s="1"/>
  <c r="C73" i="7"/>
  <c r="C133"/>
  <c r="C10"/>
  <c r="C9" s="1"/>
  <c r="C60"/>
  <c r="C59" s="1"/>
  <c r="C82"/>
  <c r="C150"/>
  <c r="E343" i="6"/>
  <c r="E402" i="4" l="1"/>
  <c r="C195" i="7"/>
</calcChain>
</file>

<file path=xl/sharedStrings.xml><?xml version="1.0" encoding="utf-8"?>
<sst xmlns="http://schemas.openxmlformats.org/spreadsheetml/2006/main" count="2798" uniqueCount="665">
  <si>
    <t>Сумма</t>
  </si>
  <si>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</si>
  <si>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</si>
  <si>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</si>
  <si>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</si>
  <si>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</si>
  <si>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</si>
  <si>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</si>
  <si>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</si>
  <si>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Администрация Красногородского района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</si>
  <si>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</si>
  <si>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</si>
  <si>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</si>
  <si>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</si>
  <si>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</si>
  <si>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</si>
  <si>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</si>
  <si>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</si>
  <si>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</si>
  <si>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</si>
  <si>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</si>
  <si>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</si>
  <si>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</si>
  <si>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</si>
  <si>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</si>
  <si>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</si>
  <si>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</si>
  <si>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</si>
  <si>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</si>
  <si>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</si>
  <si>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</si>
  <si>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</si>
  <si>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</si>
  <si>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</si>
  <si>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</si>
  <si>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</si>
  <si>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</si>
  <si>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</si>
  <si>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</si>
  <si>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Межбюджетные трансферты</t>
  </si>
  <si>
    <t>0111</t>
  </si>
  <si>
    <t>0412</t>
  </si>
  <si>
    <t>Финансовое управление Администрации Красногородского района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</si>
  <si>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</si>
  <si>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</si>
  <si>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</si>
  <si>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</si>
  <si>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</si>
  <si>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</si>
  <si>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1400</t>
  </si>
  <si>
    <t>1300</t>
  </si>
  <si>
    <t>1301</t>
  </si>
  <si>
    <t>Обслуживание  муниципального долга</t>
  </si>
  <si>
    <t>0113</t>
  </si>
  <si>
    <t>1401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</si>
  <si>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</si>
  <si>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</si>
  <si>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</si>
  <si>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</si>
  <si>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</si>
  <si>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</si>
  <si>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</si>
  <si>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</si>
  <si>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Иные выплаты персоналу, за исключением фонда оплаты труда</t>
  </si>
  <si>
    <t>Прочая закупка товаров , работ и услуг для государственных (муниципальных) услуг</t>
  </si>
  <si>
    <t>244</t>
  </si>
  <si>
    <t>242</t>
  </si>
  <si>
    <t>Закупка товаров, работ и услуг в сфере информационно-коммуникационных технологий</t>
  </si>
  <si>
    <t>870</t>
  </si>
  <si>
    <t>Резервные средства</t>
  </si>
  <si>
    <t>530</t>
  </si>
  <si>
    <t>Субвенции</t>
  </si>
  <si>
    <t>852</t>
  </si>
  <si>
    <t>Уплата прочих налогов, сборов и иных платежей</t>
  </si>
  <si>
    <t>243</t>
  </si>
  <si>
    <t>Закупка товаров, работ, услуг в целях капитального ремонта государственного (муниципального) имущества</t>
  </si>
  <si>
    <t>0409</t>
  </si>
  <si>
    <t>611</t>
  </si>
  <si>
    <t>612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</si>
  <si>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</si>
  <si>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</si>
  <si>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511</t>
  </si>
  <si>
    <t>730</t>
  </si>
  <si>
    <t>Обслуживание муниципального долга</t>
  </si>
  <si>
    <t>851</t>
  </si>
  <si>
    <t>Уплата налога на имущество организаций и земельного налога</t>
  </si>
  <si>
    <t>0314</t>
  </si>
  <si>
    <t>312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</si>
  <si>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</si>
  <si>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</si>
  <si>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</si>
  <si>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</si>
  <si>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</si>
  <si>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</si>
  <si>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</si>
  <si>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</si>
  <si>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</si>
  <si>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</si>
  <si>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</si>
  <si>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</si>
  <si>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</si>
  <si>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Прочая закупка товаров, работ и услуг для обеспечения государственных (муниципальных) нужд</t>
  </si>
  <si>
    <t>Иные пенсии, социальные доплаты к пенсиям</t>
  </si>
  <si>
    <t>Иные выплаты персоналу государственных (муниципальных) органов, за исключением фонда оплаты труда</t>
  </si>
  <si>
    <t xml:space="preserve">Дотации на выравнивание бюджетной обеспеченности </t>
  </si>
  <si>
    <t>540</t>
  </si>
  <si>
    <t>Иные межбюджетные трансферты бюджетам бюджетной системы</t>
  </si>
  <si>
    <t>0106</t>
  </si>
  <si>
    <t>1403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</si>
  <si>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</si>
  <si>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</si>
  <si>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</si>
  <si>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321</t>
  </si>
  <si>
    <t>Пособия и компенсации гражданам и иные социальные выплаты, кроме публичных нормативных обязательств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</si>
  <si>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</si>
  <si>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</si>
  <si>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</si>
  <si>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</si>
  <si>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</si>
  <si>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</si>
  <si>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0710142130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</si>
  <si>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</si>
  <si>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</si>
  <si>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</si>
  <si>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0320142090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</si>
  <si>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</si>
  <si>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</si>
  <si>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</si>
  <si>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</si>
  <si>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</si>
  <si>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</si>
  <si>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</si>
  <si>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</si>
  <si>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Мероприятия, направленные на укрепление пожарной безопасности муниципального образования</t>
  </si>
  <si>
    <t>0410122100</t>
  </si>
  <si>
    <t>Проведение мероприятий по профилактике правонарушений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</si>
  <si>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</si>
  <si>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0630141160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</si>
  <si>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</si>
  <si>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</si>
  <si>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</si>
  <si>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</si>
  <si>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Муниципальная поддержка среднего и малого предпринимательства, включая крестьянские (фермерские) хозяйства</t>
  </si>
  <si>
    <t>0320122000</t>
  </si>
  <si>
    <t>Расходы по капитальному ремонту муниципального жилого фонда городского поселения</t>
  </si>
  <si>
    <t>Осуществление расходов по содержанию имущества, оплата взносов на капитальный ремонт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</si>
  <si>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</si>
  <si>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</si>
  <si>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</si>
  <si>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</si>
  <si>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</si>
  <si>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</si>
  <si>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</si>
  <si>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</si>
  <si>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</si>
  <si>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</si>
  <si>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</si>
  <si>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9090020001</t>
  </si>
  <si>
    <t>9090020003</t>
  </si>
  <si>
    <t>Внедрение программно-целевых принципов организации деятельности органов местного самоуправления</t>
  </si>
  <si>
    <t>0730126700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</si>
  <si>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</si>
  <si>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</si>
  <si>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</si>
  <si>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0110100790</t>
  </si>
  <si>
    <t>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</si>
  <si>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</si>
  <si>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</si>
  <si>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</si>
  <si>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</si>
  <si>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</si>
  <si>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</si>
  <si>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</si>
  <si>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</si>
  <si>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</si>
  <si>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</si>
  <si>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</si>
  <si>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</si>
  <si>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</si>
  <si>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</si>
  <si>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</si>
  <si>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</si>
  <si>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</si>
  <si>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</si>
  <si>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</si>
  <si>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</si>
  <si>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</si>
  <si>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</si>
  <si>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0730227200</t>
  </si>
  <si>
    <t>Осуществление переданных органам местного самоуправления полномочий по расчету и предоставлению дотаций бюджетам поселений</t>
  </si>
  <si>
    <t>0730142110</t>
  </si>
  <si>
    <t>Межбюджетные трансферты, передаваемые бюджету поселений из бюджета муниципального района  на  осуществление части полномочий по решению вопросов местного значения (содержание объектов водоснабжения)</t>
  </si>
  <si>
    <t>0730170200</t>
  </si>
  <si>
    <t>Укрепление материально-технической базы</t>
  </si>
  <si>
    <t>0140120900</t>
  </si>
  <si>
    <t>0620124600</t>
  </si>
  <si>
    <t>Участие районной команды школьников в соревнованиях по безопасности дорожного движения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</si>
  <si>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</si>
  <si>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</si>
  <si>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</si>
  <si>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</si>
  <si>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</si>
  <si>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</si>
  <si>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</si>
  <si>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</si>
  <si>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</si>
  <si>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  в муниципальном образовании»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</si>
  <si>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</si>
  <si>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</si>
  <si>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</si>
  <si>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</si>
  <si>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</si>
  <si>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0210121200</t>
  </si>
  <si>
    <t>0210221600</t>
  </si>
  <si>
    <t>0410141340</t>
  </si>
  <si>
    <t>Обеспечение пожарной безопасности в органах исполнительной власти области и муниципальных образованиях</t>
  </si>
  <si>
    <t>0540123900</t>
  </si>
  <si>
    <t>Код по ЦСР</t>
  </si>
  <si>
    <t>Направление расходов</t>
  </si>
  <si>
    <t>01 0 00 00000</t>
  </si>
  <si>
    <t>Муниципальная программа «Развитие образования, молодежной политики и физической культуры и спорта в муниципальном образовании»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</si>
  <si>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</si>
  <si>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</si>
  <si>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</si>
  <si>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</si>
  <si>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</si>
  <si>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</si>
  <si>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</si>
  <si>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</si>
  <si>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</si>
  <si>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</si>
  <si>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</si>
  <si>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</si>
  <si>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</si>
  <si>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</si>
  <si>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</si>
  <si>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</si>
  <si>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</si>
  <si>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</si>
  <si>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</si>
  <si>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</si>
  <si>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</si>
  <si>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</si>
  <si>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</si>
  <si>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</si>
  <si>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</si>
  <si>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</si>
  <si>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</si>
  <si>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</si>
  <si>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</si>
  <si>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</si>
  <si>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</si>
  <si>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</si>
  <si>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</si>
  <si>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</si>
  <si>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</si>
  <si>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</si>
  <si>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</si>
  <si>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</si>
  <si>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</si>
  <si>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</si>
  <si>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</si>
  <si>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</si>
  <si>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Муниципальная программа «Развитие культуры в муниципальном образовании»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</si>
  <si>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</si>
  <si>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</si>
  <si>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</si>
  <si>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</si>
  <si>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</si>
  <si>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</si>
  <si>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</si>
  <si>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</si>
  <si>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</si>
  <si>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02 1 02 21400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</si>
  <si>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</si>
  <si>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</si>
  <si>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</si>
  <si>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Муниципальная программа «Содействие экономическому развитию и инвестиционной привлекательности муниципального образования»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</si>
  <si>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</si>
  <si>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</si>
  <si>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</si>
  <si>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</si>
  <si>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</si>
  <si>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</si>
  <si>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</si>
  <si>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</si>
  <si>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Основное мероприятие «Развитие и поддержка малого и среднего предпринимательства в муниципальном образовании»</t>
  </si>
  <si>
    <t>03 2 01 22000</t>
  </si>
  <si>
    <t>03 2 01 42090</t>
  </si>
  <si>
    <t>04 0 00 00000</t>
  </si>
  <si>
    <t>Муниципальная программа «Обеспечение безопасности граждан на территории муниципального образования»</t>
  </si>
  <si>
    <t>04 1 00 00000</t>
  </si>
  <si>
    <t>Подпрограмма муниципальной программы «Пожарная безопасность и гражданская оборона муниципального образования»</t>
  </si>
  <si>
    <t>04 1 01 00000</t>
  </si>
  <si>
    <t>Основное мероприятие «Обеспечение первичных мер пожарной безопасности»</t>
  </si>
  <si>
    <t>04 1 01 22100</t>
  </si>
  <si>
    <t>04 1 01 41340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</si>
  <si>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</si>
  <si>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</si>
  <si>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</si>
  <si>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04 1 02 22400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</si>
  <si>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</si>
  <si>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</si>
  <si>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</si>
  <si>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</si>
  <si>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</si>
  <si>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</si>
  <si>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</si>
  <si>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Основное мероприятие «Антинаркотическая деятельность на территории муниципального образования»</t>
  </si>
  <si>
    <t>04 3 01 22700</t>
  </si>
  <si>
    <t>05 0 00 00000</t>
  </si>
  <si>
    <t>Муниципальная программа «Комплексное развитие систем коммунальной инфраструктуры и благоустройства муниципального образования»</t>
  </si>
  <si>
    <t>05 1 00 00000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</si>
  <si>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</si>
  <si>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05 1 01 00000</t>
  </si>
  <si>
    <t>Основное мероприятие «Комплексное развитие систем коммунальной инфраструктуры  муниципального образования»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</si>
  <si>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</si>
  <si>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</si>
  <si>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</si>
  <si>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</si>
  <si>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</si>
  <si>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</si>
  <si>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</si>
  <si>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</si>
  <si>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</si>
  <si>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</si>
  <si>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</si>
  <si>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</si>
  <si>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Муниципальная программа «Развитие транспортного обслуживания населения на территории муниципального образования»</t>
  </si>
  <si>
    <t>06 1 00 00000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</si>
  <si>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</si>
  <si>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06 1 01 00000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</si>
  <si>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</si>
  <si>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>06 1 01 24100</t>
  </si>
  <si>
    <t>06 1 02 00000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</si>
  <si>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</si>
  <si>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</si>
  <si>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</si>
  <si>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</si>
  <si>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</si>
  <si>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</si>
  <si>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</si>
  <si>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</si>
  <si>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</si>
  <si>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06 3 01 00000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</si>
  <si>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</si>
  <si>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06 3 01 41160</t>
  </si>
  <si>
    <t>07 0 00 00000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</si>
  <si>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</si>
  <si>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07 1 00 00000</t>
  </si>
  <si>
    <t>Подпрограмма муниципальной программы «Обеспечение функционирования администрации муниципального образования»</t>
  </si>
  <si>
    <t>07 1 01 00000</t>
  </si>
  <si>
    <t>Основное мероприятие «Функционирование   администрации муниципального образования»</t>
  </si>
  <si>
    <t>07 1 01 00900</t>
  </si>
  <si>
    <t>07 1 01 24900</t>
  </si>
  <si>
    <t>07 1 01 25500</t>
  </si>
  <si>
    <t>07 1 01 42130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</si>
  <si>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</si>
  <si>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</si>
  <si>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</si>
  <si>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</si>
  <si>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</si>
  <si>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</si>
  <si>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07 3 00 00000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</si>
  <si>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</si>
  <si>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07 3 01 00000</t>
  </si>
  <si>
    <t>Основное мероприятие «Совершенствование и развитие бюджетного процесса»</t>
  </si>
  <si>
    <t>07 3 01 26700</t>
  </si>
  <si>
    <t>07 3 01 42110</t>
  </si>
  <si>
    <t>07 3 01 70200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</si>
  <si>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</si>
  <si>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</si>
  <si>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</si>
  <si>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</si>
  <si>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</si>
  <si>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</si>
  <si>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</si>
  <si>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</si>
  <si>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</si>
  <si>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</si>
  <si>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</si>
  <si>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</si>
  <si>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</si>
  <si>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</si>
  <si>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853</t>
  </si>
  <si>
    <t>Уплата иных платежей</t>
  </si>
  <si>
    <t>Расходы на воспитание и обучение детей-инвалидов в муниципальных дошкольных учреждениях по муниципальным бюджетным дошкольным образовательным учреждениям</t>
  </si>
  <si>
    <t>01 1 01 43020</t>
  </si>
  <si>
    <t>0110143020</t>
  </si>
  <si>
    <t>0000000000</t>
  </si>
  <si>
    <t>0703</t>
  </si>
  <si>
    <t>Дополнительное образование</t>
  </si>
  <si>
    <t>тыс.руб.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</si>
  <si>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</si>
  <si>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</si>
  <si>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06 1 02 S1190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</si>
  <si>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</si>
  <si>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</si>
  <si>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</si>
  <si>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</si>
  <si>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</si>
  <si>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</si>
  <si>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2019 год</t>
  </si>
  <si>
    <t>0740243050</t>
  </si>
  <si>
    <t>Иные межбюджетные трансферты из областного бюджета бюджетам муниципальных районов на возмещение затрат по созданию условий для предоставления государственных и муниципальных услуг по принципу "одного окна" на территории сельских поселений Псковской области</t>
  </si>
  <si>
    <t>07 4 02 43050</t>
  </si>
  <si>
    <t>0730141250</t>
  </si>
  <si>
    <t>Дотации бюджетам поселений из районного фонда финансовой поддержки бюджетов поселений</t>
  </si>
  <si>
    <t>07 3 01 41250</t>
  </si>
  <si>
    <t>90 9 00 20003</t>
  </si>
  <si>
    <t>0420141280</t>
  </si>
  <si>
    <t>Проведение мероприятий по пограничной безопасности</t>
  </si>
  <si>
    <t>04 2 01 41280</t>
  </si>
  <si>
    <t>Создание временных рабочих мест для детей, достигших 14 лет</t>
  </si>
  <si>
    <t>0120143030</t>
  </si>
  <si>
    <t>01 2 01 43030</t>
  </si>
  <si>
    <t>0610141460</t>
  </si>
  <si>
    <t>Субсидии местным бюджетам на разработку проектно-сметной документации на строительство и реконструкцию автомобильных дорог общего пользования с твердым покрытием, ведущих от сети автомобильных дорог общего пользования к ближайшим общественно-значимым объектам сельских населенных пунктов, а также к объектам производства и переработки сельскохозяйственной продукции</t>
  </si>
  <si>
    <t>06 1 01 41460</t>
  </si>
  <si>
    <t>9090004900</t>
  </si>
  <si>
    <t>Обеспечение деятельности контрольно-счетного органа</t>
  </si>
  <si>
    <t>90 9 00 04900</t>
  </si>
  <si>
    <t>0503</t>
  </si>
  <si>
    <t>Расходы по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</si>
  <si>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</si>
  <si>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</si>
  <si>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</si>
  <si>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</si>
  <si>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</si>
  <si>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</si>
  <si>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>06101W1460</t>
  </si>
  <si>
    <t>Софинансирование расходов на разработку проектно-сметной документации на строительство и реконструкцию автомобильных дорог общего пользования с твердым покрытием, ведущих от сети автомобильных дорог общего пользования к ближайшим общественно-значимым объектам сельских населенных пунктов, а также к объектам производства и переработки сельскохозяйственной продукции</t>
  </si>
  <si>
    <t>06 1 01 W1460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</si>
  <si>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</si>
  <si>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</si>
  <si>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</si>
  <si>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Мероприятия на организацию двухразового питания обучающихся с ограниченными возможностями здоровья в муниципальных образовательных организациях</t>
  </si>
  <si>
    <t>01 1 02 42180</t>
  </si>
  <si>
    <t>0310121900</t>
  </si>
  <si>
    <t>Реализация мероприятий в рамках международного проекта LV-RU-II-053 "Улучшение управления окружающей средой посредством совместных действий в приграничных районах RU-LV (Green Palette)" Программы приграничного сотрудничества "Россия-Латвия на период 2014-2021</t>
  </si>
  <si>
    <t xml:space="preserve">Реализация мероприятий в рамках международного проекта LV-RU-II-053 "Улучшение управления окружающей средой посредством совместных действий в приграничных районах RU-LV (Green Palette)" Программы приграничного сотрудничества "Россия-Латвия на период 2014-2021 </t>
  </si>
  <si>
    <t>Расходы по субсидии на формирование современной городской среды</t>
  </si>
  <si>
    <t>02102L4670</t>
  </si>
  <si>
    <t>Расходы по субсидии на обеспечение развития и укрепления материально-технической базы муниципальных домов культуры</t>
  </si>
  <si>
    <t>02 2 02 L4670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</si>
  <si>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</si>
  <si>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</si>
  <si>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</si>
  <si>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Софинансирование по расходам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</si>
  <si>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01102Z2550</t>
  </si>
  <si>
    <t>Субсидии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</si>
  <si>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Софинансирование по субсидии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</si>
  <si>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01 1 02 Z2550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</si>
  <si>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</si>
  <si>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011E254910</t>
  </si>
  <si>
    <t>Софинансирование по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</si>
  <si>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E2 54910</t>
  </si>
  <si>
    <t>0405</t>
  </si>
  <si>
    <t>Субсидии на ликвидацию очагов сорного растения борщевик Сосновского</t>
  </si>
  <si>
    <t>Сельское хозяйство и рыболовство</t>
  </si>
  <si>
    <t>01401W1140</t>
  </si>
  <si>
    <t>01 4 01 W1140</t>
  </si>
  <si>
    <t>014E2L0970</t>
  </si>
  <si>
    <t>014Е2Z0970</t>
  </si>
  <si>
    <t>01102L2550</t>
  </si>
  <si>
    <t>01 4 E2 L0970</t>
  </si>
  <si>
    <t>01  4Е2 Z0970</t>
  </si>
  <si>
    <t>01 1 02 L2550</t>
  </si>
  <si>
    <t>011E2Z4910</t>
  </si>
  <si>
    <t>0110242180</t>
  </si>
  <si>
    <t>360</t>
  </si>
  <si>
    <t>Иные выплаты населению</t>
  </si>
  <si>
    <t>03 1 01 21900</t>
  </si>
  <si>
    <t>014E250970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</si>
  <si>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</si>
  <si>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011024309Z</t>
  </si>
  <si>
    <t>01 1 02 4309Z</t>
  </si>
  <si>
    <t>0110243090</t>
  </si>
  <si>
    <t>01 1 02 43090</t>
  </si>
  <si>
    <t>011024310Z</t>
  </si>
  <si>
    <t xml:space="preserve">Расходы по иным межбюджетным трансфертам на выплату единовременной компенсации за осуществление образовательного процесса в дистанционной форме, за счет дотации (гранты) бюджетам за достижение показателей деятельности органов исполнительной власти </t>
  </si>
  <si>
    <t>01 1 02 4310Z</t>
  </si>
  <si>
    <t xml:space="preserve">Расходы по иным межбюджетным трансфертам на финансирование обеспечения продуктовыми наборами обучающихся муниципальных общеобразовательных организаций, за счет дотации (гранты) бюджетам за достижение показателей деятельности органов исполнительной власти </t>
  </si>
  <si>
    <t xml:space="preserve">Расходы по иным межбюджетным трансфертам на финансирование обеспечения продуктовыми наборами обучающихся муниципальных общеобразовательных организаций </t>
  </si>
  <si>
    <t>0730141570</t>
  </si>
  <si>
    <t>07 3 01 41570</t>
  </si>
  <si>
    <t>0440128100</t>
  </si>
  <si>
    <t>04 4 01 28100</t>
  </si>
  <si>
    <t>0710154690</t>
  </si>
  <si>
    <t>Расходы по субвенции на проведение Всероссийской переписи населения 2020 года</t>
  </si>
  <si>
    <t>07 1 01 54690</t>
  </si>
  <si>
    <t>0520146080</t>
  </si>
  <si>
    <t>Расходы по субсидии на капитальный ремонт объектов муниципальной собственности для повышения энергоэффективности и рационального использования энергетических ресурсов в теплоснабжении, нового строительства, модернизации и реконструкции существующих котельных и тепловых сетей</t>
  </si>
  <si>
    <t>05 2 01 46080</t>
  </si>
  <si>
    <t>0107</t>
  </si>
  <si>
    <t>Специальные расходы</t>
  </si>
  <si>
    <t>Осуществление расходов за счет средств, выделенных из резервного фонда Администрации области</t>
  </si>
  <si>
    <t>90 9 00 00010</t>
  </si>
  <si>
    <t>1003</t>
  </si>
  <si>
    <t>Социальное обеспечение населения</t>
  </si>
  <si>
    <t>05201W6080</t>
  </si>
  <si>
    <t>Софинансирование на капитальный ремонт объектов муниципальной собственности для повышения энергоэффективности и рационального использования энергетических ресурсов в теплоснабжении, нового строительства, модернизации и реконструкции существующих котельных и тепловых сетей</t>
  </si>
  <si>
    <t>05 2 01 W6080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</si>
  <si>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</si>
  <si>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</si>
  <si>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</si>
  <si>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</si>
  <si>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</si>
  <si>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</si>
  <si>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</si>
  <si>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</si>
  <si>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0510141550</t>
  </si>
  <si>
    <t>0510141730</t>
  </si>
  <si>
    <t>Расходы по субсидии на обеспечение мероприятий по ликвидации несанкционированных свалок</t>
  </si>
  <si>
    <t>Расходы по субсидии на обеспечение мероприятий по оборудованию контейнерных площадок для накопления твердых коммунальных отходов</t>
  </si>
  <si>
    <t>05 1 01 41550</t>
  </si>
  <si>
    <t>05 1 01 41730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</si>
  <si>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</si>
  <si>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</si>
  <si>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</si>
  <si>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</si>
  <si>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</si>
  <si>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</si>
  <si>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</si>
  <si>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</si>
  <si>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</si>
  <si>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</si>
  <si>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</si>
  <si>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021А155190</t>
  </si>
  <si>
    <t>Расходы по субсидии на государственную поддержку отрасли культуры (в рамках федерального проекта «Культурная среда»)</t>
  </si>
  <si>
    <t>07 1 01 00910</t>
  </si>
  <si>
    <t>02 1 А1 55190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</si>
  <si>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</si>
  <si>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</si>
  <si>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</si>
  <si>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</si>
  <si>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</si>
  <si>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</si>
  <si>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</si>
  <si>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</si>
  <si>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</si>
  <si>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0730141130</t>
  </si>
  <si>
    <t>07 3 01 41130</t>
  </si>
  <si>
    <t>055F255550</t>
  </si>
  <si>
    <t>Подпрограмма муниципальной программы «Формирование современной городской среды в муниципальном образовании»</t>
  </si>
  <si>
    <t xml:space="preserve">05 5 F2 55550 </t>
  </si>
  <si>
    <t>05 5 F2 00000</t>
  </si>
  <si>
    <t>05 5 00 00000</t>
  </si>
  <si>
    <t>07 3 01 L2990</t>
  </si>
  <si>
    <t>247</t>
  </si>
  <si>
    <t>Закупка энергетических ресурсов</t>
  </si>
  <si>
    <t>0401</t>
  </si>
  <si>
    <t>0740143040</t>
  </si>
  <si>
    <t>Иные межбюджнтные трансферты на реализацию мероприятий в рамках основного мероприятия "Организация мероприятий по сопровождению инвалидов молодого возраста при трудоустройстве"</t>
  </si>
  <si>
    <t>0740343040</t>
  </si>
  <si>
    <t>Иные межбюджнтные трансферты на реализацию мероприятий в рамках основного мероприятия "Оборудование (оснащение) рабочих мест для трудоустройства инвалидов молодого возраста с целью их интеграции в общество"</t>
  </si>
  <si>
    <t>Общеэкономические вопросы</t>
  </si>
  <si>
    <t>07 4 01 43040</t>
  </si>
  <si>
    <t>07 4 03 00000</t>
  </si>
  <si>
    <t>07 4 03 43040</t>
  </si>
  <si>
    <t>Основное мероприятие «Обеспечение доступа инвалидов к рабочим местам»</t>
  </si>
  <si>
    <t>021А255190</t>
  </si>
  <si>
    <t xml:space="preserve">Расходы по субсидии на государственную поддержку отрасли культуры </t>
  </si>
  <si>
    <t>0740127700</t>
  </si>
  <si>
    <t>633</t>
  </si>
  <si>
    <t>Финансовое обеспечение мероприятий по поддержке отдельных категорий граждан и некоммерческих организаций на территории муниципального района</t>
  </si>
  <si>
    <t>Субсидии (гранты в форме субсидий) не подлежащие казначейскому сопровождению</t>
  </si>
  <si>
    <t>07 4 01 27700</t>
  </si>
  <si>
    <t>02 1 02 L4670</t>
  </si>
  <si>
    <t>350</t>
  </si>
  <si>
    <t>Премии и гранты</t>
  </si>
  <si>
    <t>01 1 02 53030</t>
  </si>
  <si>
    <t>0510123000</t>
  </si>
  <si>
    <t>813</t>
  </si>
  <si>
    <t>Субсидии на формирование уставного фонда муниципальных унитарных предприятий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</si>
  <si>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</si>
  <si>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05 1 01 23000</t>
  </si>
  <si>
    <t>Осуществление мероприятий на поддержку сферы жилищно-коммунального хозяйства</t>
  </si>
  <si>
    <t>0510122800</t>
  </si>
  <si>
    <t>05 1 01 22800</t>
  </si>
  <si>
    <t>055F2D5550</t>
  </si>
  <si>
    <t>Расходы по субсидии на формирование современной городской среды за счет средств областного бюджета</t>
  </si>
  <si>
    <t xml:space="preserve">05 5 F2 D5550 </t>
  </si>
  <si>
    <t>Межбюджетные трансферты из областного бюджета местным бюджетам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</si>
  <si>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0710175490</t>
  </si>
  <si>
    <t>07 1 01 75490</t>
  </si>
  <si>
    <t>Расходы по субсидии на строительство и реконструкцию (модернизацию) объектов питьевого водоснабжения</t>
  </si>
  <si>
    <t>0520141700</t>
  </si>
  <si>
    <t>0510141480</t>
  </si>
  <si>
    <t>Субсидии на финансирование мероприятий по диагностике и освидетельствованю резервуаров сжиженных углеводородных газов</t>
  </si>
  <si>
    <t>05 1 01 41480</t>
  </si>
  <si>
    <t>0110242190</t>
  </si>
  <si>
    <t>Расходы на проведение выборов в органы местного самоуправления</t>
  </si>
  <si>
    <t>Обеспечение проведения выборов и референдумов</t>
  </si>
  <si>
    <t>0710125700</t>
  </si>
  <si>
    <t>07 1 01 25700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</si>
  <si>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</si>
  <si>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</si>
  <si>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880</t>
  </si>
  <si>
    <t>Сбсидии на софинансирование мероприятий по проведению ремонта групповых резервуарных установок сжиженных углеводородных газов</t>
  </si>
  <si>
    <t>Субсидии на софинансирование мероприятий по проведению ремонта групповых резервуарных установок сжиженных углеводородных газов</t>
  </si>
  <si>
    <t>05 2 01 41700</t>
  </si>
  <si>
    <t>052F552430</t>
  </si>
  <si>
    <t>05 2 F5 52430</t>
  </si>
  <si>
    <t>05 2 F2 00000</t>
  </si>
  <si>
    <t>Основное мероприятие «Чистая вода»</t>
  </si>
  <si>
    <t>05101L5760</t>
  </si>
  <si>
    <t>Субсидии на обеспечение комплексного развития сельских территорий</t>
  </si>
  <si>
    <t>06101L3720</t>
  </si>
  <si>
    <t>Субсидии на развитие транспортной инфраструктуры на сельских территориях</t>
  </si>
  <si>
    <t>05 1 01 L5760</t>
  </si>
  <si>
    <t>06 1 01 L3720</t>
  </si>
  <si>
    <t xml:space="preserve">    Приложение 3    </t>
  </si>
  <si>
    <t xml:space="preserve">    Приложение 2    </t>
  </si>
  <si>
    <t xml:space="preserve">  Приложение 4</t>
  </si>
  <si>
    <t xml:space="preserve"> 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</si>
  <si>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</si>
  <si>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</si>
  <si>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</si>
  <si>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</si>
  <si>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Расходы по субсидии на софинансирование мероприятий по рекультивации объектов размещения отходов, не включенных в Государственный реестр объектов размещения отходов</t>
  </si>
  <si>
    <t>0510141540</t>
  </si>
  <si>
    <t>05 1 01 41540</t>
  </si>
  <si>
    <t>0550125600</t>
  </si>
  <si>
    <t>Расходы на мероприятия при реализации проекта "Благоустройство общественной территории "Памятник истории и культуры - Вал", расположенный в р.п. Красногородск</t>
  </si>
  <si>
    <t xml:space="preserve">05 5 01 25600 </t>
  </si>
  <si>
    <t xml:space="preserve">05 5 01 00000 </t>
  </si>
  <si>
    <t>Основное мероприятие «Благоустройство общественных территорий»</t>
  </si>
  <si>
    <t>0740127400</t>
  </si>
  <si>
    <t xml:space="preserve"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 </t>
  </si>
  <si>
    <t>Пособия, компенсации  и иные социальные выплаты гражданам, кроме публичных нормативных обязательств</t>
  </si>
  <si>
    <t>07 4 01 27400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</si>
  <si>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</si>
  <si>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</si>
  <si>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</si>
  <si>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07401LП020</t>
  </si>
  <si>
    <t xml:space="preserve">Расходы по иным межбюджетным трансфертам на реализацию дополнительных мероприятий, направленных на снижение напряженности на рынке труда субъектов РФ, за счет средств резервного фонда Правительства Российской Федерации </t>
  </si>
  <si>
    <t>07 4 01 LП020</t>
  </si>
  <si>
    <t>0420122500</t>
  </si>
  <si>
    <t xml:space="preserve">Расходы на проведение системных мероприятий по противодействию терроризму </t>
  </si>
  <si>
    <t>Резервный фонд Администрации области</t>
  </si>
  <si>
    <t>9090000010</t>
  </si>
  <si>
    <t>04 2 01 22500</t>
  </si>
  <si>
    <t>Софинансирование на проведение мероприятий по пограничной безопасности</t>
  </si>
  <si>
    <t>04201W1280</t>
  </si>
  <si>
    <t>04 2 01 W1280</t>
  </si>
  <si>
    <t>0510100010</t>
  </si>
  <si>
    <t>Мероприятия по ремонту объектов ЖКХ за счет средств выделенных из резервного фонда Правительства области</t>
  </si>
  <si>
    <t>05 1 01 00010</t>
  </si>
  <si>
    <t>Софинансирование на обеспечение пожарной безопасности в органах исполнительной власти области и муниципальных образованиях</t>
  </si>
  <si>
    <t>04101W1340</t>
  </si>
  <si>
    <t>04 1 01 W1340</t>
  </si>
  <si>
    <t>0510145010</t>
  </si>
  <si>
    <t>Строительство и реконструкция объектов водоснабжения</t>
  </si>
  <si>
    <t>05 1 01 45010</t>
  </si>
  <si>
    <t>414</t>
  </si>
  <si>
    <t>Бюджетные инвестиции в объекты  государственной (муниципальной) собственности</t>
  </si>
  <si>
    <t>План на 2022 год</t>
  </si>
  <si>
    <t>Факт за 2022 год</t>
  </si>
  <si>
    <t xml:space="preserve">"Об утверждении отчета об исполнении бюджета муниципального образования </t>
  </si>
  <si>
    <t xml:space="preserve">"Красногородский район" за 2022 год  </t>
  </si>
  <si>
    <r>
      <t xml:space="preserve">Мероприятия по гражданской обороне </t>
    </r>
    <r>
      <rPr>
        <i/>
        <sz val="10"/>
        <rFont val="Times New Roman"/>
        <family val="1"/>
        <charset val="204"/>
      </rPr>
      <t>и безопасности чрезвычайных ситуаций</t>
    </r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</si>
  <si>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</si>
  <si>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r>
      <t>07 4 02</t>
    </r>
    <r>
      <rPr>
        <sz val="10"/>
        <color indexed="10"/>
        <rFont val="Arial Cyr"/>
        <charset val="204"/>
      </rPr>
      <t xml:space="preserve"> </t>
    </r>
    <r>
      <rPr>
        <sz val="10"/>
        <rFont val="Arial Cyr"/>
        <charset val="204"/>
      </rPr>
      <t>00000</t>
    </r>
  </si>
  <si>
    <t xml:space="preserve">к решению Собрания депутатов Красногородского района от 26.04.2023 № 44 </t>
  </si>
</sst>
</file>

<file path=xl/styles.xml><?xml version="1.0" encoding="utf-8"?>
<styleSheet xmlns="http://schemas.openxmlformats.org/spreadsheetml/2006/main">
  <numFmts count="1">
    <numFmt numFmtId="164" formatCode="0.0"/>
  </numFmts>
  <fonts count="68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b/>
      <sz val="14"/>
      <name val="Arial Cyr"/>
      <family val="2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i/>
      <sz val="8"/>
      <name val="Arial Cyr"/>
      <family val="2"/>
      <charset val="204"/>
    </font>
    <font>
      <b/>
      <sz val="11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name val="Arial Cyr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Open Sans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1"/>
      <name val="Times New Roman"/>
      <family val="1"/>
      <charset val="204"/>
    </font>
    <font>
      <b/>
      <i/>
      <sz val="12"/>
      <name val="Arial Cyr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Calibri"/>
      <family val="2"/>
      <charset val="204"/>
    </font>
    <font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28" fillId="0" borderId="0" xfId="0" applyFont="1"/>
    <xf numFmtId="0" fontId="29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7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7" fillId="0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164" fontId="17" fillId="0" borderId="1" xfId="0" applyNumberFormat="1" applyFont="1" applyFill="1" applyBorder="1"/>
    <xf numFmtId="49" fontId="19" fillId="0" borderId="1" xfId="0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/>
    <xf numFmtId="49" fontId="6" fillId="0" borderId="1" xfId="0" applyNumberFormat="1" applyFont="1" applyFill="1" applyBorder="1" applyAlignment="1">
      <alignment wrapText="1"/>
    </xf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4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1" fillId="0" borderId="1" xfId="0" applyFont="1" applyFill="1" applyBorder="1" applyAlignment="1">
      <alignment wrapText="1"/>
    </xf>
    <xf numFmtId="164" fontId="22" fillId="0" borderId="1" xfId="0" applyNumberFormat="1" applyFont="1" applyFill="1" applyBorder="1"/>
    <xf numFmtId="49" fontId="26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24" fillId="0" borderId="1" xfId="0" applyNumberFormat="1" applyFont="1" applyFill="1" applyBorder="1" applyAlignment="1">
      <alignment horizontal="center"/>
    </xf>
    <xf numFmtId="49" fontId="30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19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19" fillId="0" borderId="1" xfId="0" applyNumberFormat="1" applyFont="1" applyFill="1" applyBorder="1"/>
    <xf numFmtId="164" fontId="31" fillId="0" borderId="1" xfId="0" applyNumberFormat="1" applyFont="1" applyFill="1" applyBorder="1"/>
    <xf numFmtId="164" fontId="33" fillId="0" borderId="1" xfId="0" applyNumberFormat="1" applyFont="1" applyFill="1" applyBorder="1"/>
    <xf numFmtId="164" fontId="34" fillId="0" borderId="1" xfId="0" applyNumberFormat="1" applyFont="1" applyFill="1" applyBorder="1"/>
    <xf numFmtId="164" fontId="18" fillId="0" borderId="4" xfId="0" applyNumberFormat="1" applyFont="1" applyBorder="1" applyAlignment="1">
      <alignment horizontal="center"/>
    </xf>
    <xf numFmtId="49" fontId="18" fillId="0" borderId="3" xfId="0" applyNumberFormat="1" applyFont="1" applyBorder="1" applyAlignment="1">
      <alignment horizontal="center"/>
    </xf>
    <xf numFmtId="49" fontId="7" fillId="0" borderId="5" xfId="0" applyNumberFormat="1" applyFont="1" applyFill="1" applyBorder="1" applyAlignment="1">
      <alignment horizontal="center"/>
    </xf>
    <xf numFmtId="164" fontId="7" fillId="0" borderId="4" xfId="0" applyNumberFormat="1" applyFont="1" applyFill="1" applyBorder="1"/>
    <xf numFmtId="49" fontId="18" fillId="0" borderId="1" xfId="0" applyNumberFormat="1" applyFont="1" applyBorder="1" applyAlignment="1">
      <alignment horizontal="center"/>
    </xf>
    <xf numFmtId="0" fontId="35" fillId="0" borderId="1" xfId="0" applyFont="1" applyBorder="1" applyAlignment="1">
      <alignment wrapText="1"/>
    </xf>
    <xf numFmtId="0" fontId="27" fillId="2" borderId="1" xfId="0" applyFont="1" applyFill="1" applyBorder="1" applyAlignment="1">
      <alignment horizontal="justify" vertical="top" wrapText="1"/>
    </xf>
    <xf numFmtId="0" fontId="27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/>
    </xf>
    <xf numFmtId="49" fontId="0" fillId="0" borderId="3" xfId="0" applyNumberFormat="1" applyFont="1" applyFill="1" applyBorder="1" applyAlignment="1">
      <alignment horizontal="center"/>
    </xf>
    <xf numFmtId="164" fontId="19" fillId="0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/>
    </xf>
    <xf numFmtId="164" fontId="7" fillId="0" borderId="6" xfId="0" applyNumberFormat="1" applyFont="1" applyFill="1" applyBorder="1"/>
    <xf numFmtId="49" fontId="33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3" fillId="0" borderId="1" xfId="0" applyFont="1" applyFill="1" applyBorder="1" applyAlignment="1">
      <alignment wrapText="1"/>
    </xf>
    <xf numFmtId="164" fontId="39" fillId="0" borderId="1" xfId="0" applyNumberFormat="1" applyFont="1" applyFill="1" applyBorder="1"/>
    <xf numFmtId="49" fontId="35" fillId="0" borderId="1" xfId="0" applyNumberFormat="1" applyFont="1" applyFill="1" applyBorder="1" applyAlignment="1">
      <alignment horizontal="center" shrinkToFit="1"/>
    </xf>
    <xf numFmtId="49" fontId="35" fillId="0" borderId="1" xfId="0" applyNumberFormat="1" applyFont="1" applyFill="1" applyBorder="1" applyAlignment="1">
      <alignment horizontal="center"/>
    </xf>
    <xf numFmtId="0" fontId="35" fillId="0" borderId="1" xfId="0" applyFont="1" applyBorder="1"/>
    <xf numFmtId="0" fontId="36" fillId="0" borderId="1" xfId="0" applyFont="1" applyBorder="1" applyAlignment="1">
      <alignment horizontal="right" wrapText="1"/>
    </xf>
    <xf numFmtId="164" fontId="0" fillId="0" borderId="1" xfId="0" applyNumberFormat="1" applyFont="1" applyFill="1" applyBorder="1"/>
    <xf numFmtId="164" fontId="7" fillId="0" borderId="3" xfId="0" applyNumberFormat="1" applyFont="1" applyFill="1" applyBorder="1"/>
    <xf numFmtId="0" fontId="42" fillId="0" borderId="0" xfId="0" applyFont="1" applyAlignment="1"/>
    <xf numFmtId="0" fontId="43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justify" wrapText="1"/>
    </xf>
    <xf numFmtId="0" fontId="27" fillId="0" borderId="0" xfId="0" applyFont="1" applyFill="1" applyAlignment="1">
      <alignment horizontal="left" wrapText="1"/>
    </xf>
    <xf numFmtId="49" fontId="7" fillId="0" borderId="3" xfId="0" applyNumberFormat="1" applyFont="1" applyBorder="1" applyAlignment="1">
      <alignment horizontal="center"/>
    </xf>
    <xf numFmtId="164" fontId="0" fillId="0" borderId="3" xfId="0" applyNumberFormat="1" applyFont="1" applyFill="1" applyBorder="1"/>
    <xf numFmtId="49" fontId="35" fillId="0" borderId="1" xfId="0" applyNumberFormat="1" applyFont="1" applyBorder="1" applyAlignment="1">
      <alignment horizontal="center"/>
    </xf>
    <xf numFmtId="49" fontId="35" fillId="0" borderId="3" xfId="0" applyNumberFormat="1" applyFont="1" applyFill="1" applyBorder="1" applyAlignment="1">
      <alignment horizontal="center"/>
    </xf>
    <xf numFmtId="164" fontId="18" fillId="0" borderId="3" xfId="0" applyNumberFormat="1" applyFont="1" applyFill="1" applyBorder="1"/>
    <xf numFmtId="0" fontId="35" fillId="2" borderId="1" xfId="0" applyFont="1" applyFill="1" applyBorder="1" applyAlignment="1">
      <alignment horizontal="justify" vertical="top" wrapText="1"/>
    </xf>
    <xf numFmtId="0" fontId="50" fillId="2" borderId="1" xfId="0" applyFont="1" applyFill="1" applyBorder="1" applyAlignment="1">
      <alignment horizontal="justify" vertical="top" wrapText="1"/>
    </xf>
    <xf numFmtId="0" fontId="45" fillId="0" borderId="1" xfId="0" applyFont="1" applyFill="1" applyBorder="1" applyAlignment="1">
      <alignment vertical="top" wrapText="1"/>
    </xf>
    <xf numFmtId="49" fontId="13" fillId="0" borderId="0" xfId="0" applyNumberFormat="1" applyFont="1" applyAlignment="1">
      <alignment wrapText="1"/>
    </xf>
    <xf numFmtId="49" fontId="35" fillId="0" borderId="1" xfId="0" applyNumberFormat="1" applyFont="1" applyFill="1" applyBorder="1" applyAlignment="1">
      <alignment horizontal="center" vertical="top"/>
    </xf>
    <xf numFmtId="0" fontId="35" fillId="0" borderId="0" xfId="0" applyFont="1" applyAlignment="1">
      <alignment wrapText="1"/>
    </xf>
    <xf numFmtId="49" fontId="35" fillId="0" borderId="1" xfId="0" applyNumberFormat="1" applyFont="1" applyBorder="1" applyAlignment="1">
      <alignment wrapText="1"/>
    </xf>
    <xf numFmtId="0" fontId="36" fillId="0" borderId="3" xfId="0" applyFont="1" applyBorder="1" applyAlignment="1">
      <alignment horizontal="right" wrapText="1"/>
    </xf>
    <xf numFmtId="164" fontId="14" fillId="3" borderId="1" xfId="0" applyNumberFormat="1" applyFont="1" applyFill="1" applyBorder="1"/>
    <xf numFmtId="164" fontId="7" fillId="4" borderId="1" xfId="0" applyNumberFormat="1" applyFont="1" applyFill="1" applyBorder="1"/>
    <xf numFmtId="49" fontId="17" fillId="4" borderId="3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18" fillId="0" borderId="0" xfId="0" applyFont="1"/>
    <xf numFmtId="49" fontId="0" fillId="4" borderId="1" xfId="0" applyNumberFormat="1" applyFont="1" applyFill="1" applyBorder="1" applyAlignment="1">
      <alignment horizontal="center"/>
    </xf>
    <xf numFmtId="49" fontId="35" fillId="4" borderId="3" xfId="0" applyNumberFormat="1" applyFont="1" applyFill="1" applyBorder="1" applyAlignment="1">
      <alignment horizontal="center"/>
    </xf>
    <xf numFmtId="49" fontId="41" fillId="0" borderId="1" xfId="0" applyNumberFormat="1" applyFont="1" applyFill="1" applyBorder="1" applyAlignment="1">
      <alignment horizontal="center"/>
    </xf>
    <xf numFmtId="49" fontId="40" fillId="0" borderId="1" xfId="0" applyNumberFormat="1" applyFont="1" applyFill="1" applyBorder="1" applyAlignment="1">
      <alignment horizontal="center"/>
    </xf>
    <xf numFmtId="164" fontId="52" fillId="0" borderId="1" xfId="0" applyNumberFormat="1" applyFont="1" applyFill="1" applyBorder="1"/>
    <xf numFmtId="49" fontId="49" fillId="0" borderId="1" xfId="0" applyNumberFormat="1" applyFont="1" applyFill="1" applyBorder="1" applyAlignment="1">
      <alignment wrapText="1"/>
    </xf>
    <xf numFmtId="0" fontId="45" fillId="0" borderId="17" xfId="0" applyFont="1" applyFill="1" applyBorder="1" applyAlignment="1">
      <alignment vertical="top" wrapText="1"/>
    </xf>
    <xf numFmtId="0" fontId="50" fillId="0" borderId="1" xfId="0" applyFont="1" applyFill="1" applyBorder="1" applyAlignment="1">
      <alignment horizontal="justify" vertical="top" wrapText="1"/>
    </xf>
    <xf numFmtId="0" fontId="35" fillId="0" borderId="12" xfId="0" applyFont="1" applyFill="1" applyBorder="1" applyAlignment="1">
      <alignment vertical="top" wrapText="1"/>
    </xf>
    <xf numFmtId="0" fontId="41" fillId="0" borderId="1" xfId="0" applyFont="1" applyFill="1" applyBorder="1" applyAlignment="1">
      <alignment vertical="top" wrapText="1"/>
    </xf>
    <xf numFmtId="0" fontId="35" fillId="0" borderId="18" xfId="0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horizontal="center"/>
    </xf>
    <xf numFmtId="49" fontId="25" fillId="0" borderId="3" xfId="0" applyNumberFormat="1" applyFont="1" applyFill="1" applyBorder="1" applyAlignment="1">
      <alignment horizontal="center"/>
    </xf>
    <xf numFmtId="49" fontId="18" fillId="4" borderId="1" xfId="0" applyNumberFormat="1" applyFont="1" applyFill="1" applyBorder="1" applyAlignment="1">
      <alignment horizontal="center"/>
    </xf>
    <xf numFmtId="49" fontId="18" fillId="0" borderId="3" xfId="0" applyNumberFormat="1" applyFont="1" applyBorder="1" applyAlignment="1"/>
    <xf numFmtId="0" fontId="35" fillId="0" borderId="1" xfId="0" applyFont="1" applyBorder="1" applyAlignment="1">
      <alignment horizontal="justify" vertical="top" wrapText="1"/>
    </xf>
    <xf numFmtId="0" fontId="27" fillId="0" borderId="1" xfId="0" applyFont="1" applyFill="1" applyBorder="1" applyAlignment="1">
      <alignment horizontal="justify" vertical="top" wrapText="1"/>
    </xf>
    <xf numFmtId="0" fontId="35" fillId="0" borderId="1" xfId="0" applyFont="1" applyFill="1" applyBorder="1" applyAlignment="1">
      <alignment horizontal="justify" vertical="top" wrapText="1"/>
    </xf>
    <xf numFmtId="164" fontId="54" fillId="0" borderId="1" xfId="0" applyNumberFormat="1" applyFont="1" applyFill="1" applyBorder="1"/>
    <xf numFmtId="0" fontId="35" fillId="0" borderId="5" xfId="0" applyFont="1" applyFill="1" applyBorder="1" applyAlignment="1">
      <alignment horizontal="justify" vertical="top" wrapText="1"/>
    </xf>
    <xf numFmtId="49" fontId="35" fillId="0" borderId="1" xfId="0" applyNumberFormat="1" applyFont="1" applyFill="1" applyBorder="1" applyAlignment="1">
      <alignment wrapText="1"/>
    </xf>
    <xf numFmtId="164" fontId="7" fillId="0" borderId="19" xfId="0" applyNumberFormat="1" applyFont="1" applyFill="1" applyBorder="1"/>
    <xf numFmtId="0" fontId="35" fillId="0" borderId="14" xfId="0" applyFont="1" applyFill="1" applyBorder="1" applyAlignment="1">
      <alignment vertical="top" wrapText="1"/>
    </xf>
    <xf numFmtId="164" fontId="0" fillId="0" borderId="0" xfId="0" applyNumberFormat="1"/>
    <xf numFmtId="0" fontId="35" fillId="0" borderId="1" xfId="0" applyFont="1" applyBorder="1" applyAlignment="1">
      <alignment horizontal="center"/>
    </xf>
    <xf numFmtId="49" fontId="35" fillId="0" borderId="3" xfId="0" applyNumberFormat="1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49" fontId="41" fillId="0" borderId="1" xfId="0" applyNumberFormat="1" applyFont="1" applyBorder="1" applyAlignment="1">
      <alignment horizontal="center"/>
    </xf>
    <xf numFmtId="49" fontId="35" fillId="5" borderId="1" xfId="0" applyNumberFormat="1" applyFont="1" applyFill="1" applyBorder="1" applyAlignment="1">
      <alignment horizontal="center"/>
    </xf>
    <xf numFmtId="49" fontId="35" fillId="6" borderId="1" xfId="0" applyNumberFormat="1" applyFont="1" applyFill="1" applyBorder="1" applyAlignment="1">
      <alignment horizontal="center"/>
    </xf>
    <xf numFmtId="49" fontId="41" fillId="0" borderId="3" xfId="0" applyNumberFormat="1" applyFont="1" applyFill="1" applyBorder="1" applyAlignment="1">
      <alignment horizontal="center"/>
    </xf>
    <xf numFmtId="49" fontId="41" fillId="4" borderId="1" xfId="0" applyNumberFormat="1" applyFont="1" applyFill="1" applyBorder="1" applyAlignment="1">
      <alignment horizontal="center"/>
    </xf>
    <xf numFmtId="49" fontId="35" fillId="0" borderId="1" xfId="0" applyNumberFormat="1" applyFont="1" applyFill="1" applyBorder="1" applyAlignment="1">
      <alignment horizontal="center" wrapText="1"/>
    </xf>
    <xf numFmtId="49" fontId="35" fillId="0" borderId="0" xfId="0" applyNumberFormat="1" applyFont="1" applyAlignment="1">
      <alignment horizontal="center"/>
    </xf>
    <xf numFmtId="0" fontId="0" fillId="0" borderId="1" xfId="0" applyFont="1" applyBorder="1" applyAlignment="1">
      <alignment horizontal="center"/>
    </xf>
    <xf numFmtId="49" fontId="7" fillId="4" borderId="1" xfId="0" applyNumberFormat="1" applyFont="1" applyFill="1" applyBorder="1" applyAlignment="1">
      <alignment horizontal="center"/>
    </xf>
    <xf numFmtId="49" fontId="7" fillId="4" borderId="3" xfId="0" applyNumberFormat="1" applyFont="1" applyFill="1" applyBorder="1" applyAlignment="1">
      <alignment horizontal="center"/>
    </xf>
    <xf numFmtId="49" fontId="37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2" fillId="0" borderId="0" xfId="0" applyFont="1"/>
    <xf numFmtId="0" fontId="1" fillId="0" borderId="0" xfId="0" applyFont="1"/>
    <xf numFmtId="49" fontId="17" fillId="0" borderId="1" xfId="0" applyNumberFormat="1" applyFont="1" applyFill="1" applyBorder="1" applyAlignment="1">
      <alignment wrapText="1"/>
    </xf>
    <xf numFmtId="0" fontId="36" fillId="0" borderId="1" xfId="0" applyFont="1" applyFill="1" applyBorder="1" applyAlignment="1">
      <alignment horizontal="right" wrapText="1"/>
    </xf>
    <xf numFmtId="0" fontId="54" fillId="0" borderId="1" xfId="0" applyFont="1" applyFill="1" applyBorder="1" applyAlignment="1">
      <alignment horizontal="justify" vertical="top" wrapText="1"/>
    </xf>
    <xf numFmtId="49" fontId="7" fillId="0" borderId="2" xfId="0" applyNumberFormat="1" applyFont="1" applyFill="1" applyBorder="1" applyAlignment="1">
      <alignment horizontal="center"/>
    </xf>
    <xf numFmtId="0" fontId="27" fillId="2" borderId="4" xfId="0" applyFont="1" applyFill="1" applyBorder="1" applyAlignment="1">
      <alignment horizontal="justify" vertical="top" wrapText="1"/>
    </xf>
    <xf numFmtId="0" fontId="35" fillId="0" borderId="1" xfId="0" applyFont="1" applyFill="1" applyBorder="1" applyAlignment="1">
      <alignment vertical="top" wrapText="1"/>
    </xf>
    <xf numFmtId="164" fontId="40" fillId="0" borderId="1" xfId="0" applyNumberFormat="1" applyFont="1" applyFill="1" applyBorder="1"/>
    <xf numFmtId="164" fontId="53" fillId="0" borderId="1" xfId="0" applyNumberFormat="1" applyFont="1" applyFill="1" applyBorder="1"/>
    <xf numFmtId="164" fontId="57" fillId="3" borderId="1" xfId="0" applyNumberFormat="1" applyFont="1" applyFill="1" applyBorder="1"/>
    <xf numFmtId="0" fontId="35" fillId="0" borderId="1" xfId="0" applyFont="1" applyFill="1" applyBorder="1" applyAlignment="1">
      <alignment wrapText="1"/>
    </xf>
    <xf numFmtId="0" fontId="54" fillId="2" borderId="1" xfId="0" applyFont="1" applyFill="1" applyBorder="1" applyAlignment="1">
      <alignment horizontal="justify" vertical="top" wrapText="1"/>
    </xf>
    <xf numFmtId="49" fontId="35" fillId="0" borderId="0" xfId="0" applyNumberFormat="1" applyFont="1" applyAlignment="1">
      <alignment wrapText="1"/>
    </xf>
    <xf numFmtId="0" fontId="35" fillId="0" borderId="0" xfId="0" applyFont="1"/>
    <xf numFmtId="0" fontId="45" fillId="0" borderId="12" xfId="0" applyFont="1" applyFill="1" applyBorder="1" applyAlignment="1">
      <alignment vertical="top" wrapText="1"/>
    </xf>
    <xf numFmtId="0" fontId="41" fillId="2" borderId="1" xfId="0" applyFont="1" applyFill="1" applyBorder="1" applyAlignment="1">
      <alignment horizontal="justify" vertical="top" wrapText="1"/>
    </xf>
    <xf numFmtId="0" fontId="58" fillId="0" borderId="1" xfId="0" applyFont="1" applyBorder="1" applyAlignment="1">
      <alignment horizontal="right" wrapText="1"/>
    </xf>
    <xf numFmtId="0" fontId="58" fillId="0" borderId="1" xfId="0" applyFont="1" applyFill="1" applyBorder="1" applyAlignment="1">
      <alignment horizontal="right" wrapText="1"/>
    </xf>
    <xf numFmtId="0" fontId="58" fillId="0" borderId="3" xfId="0" applyFont="1" applyBorder="1" applyAlignment="1">
      <alignment horizontal="right" wrapText="1"/>
    </xf>
    <xf numFmtId="164" fontId="2" fillId="0" borderId="3" xfId="0" applyNumberFormat="1" applyFont="1" applyFill="1" applyBorder="1"/>
    <xf numFmtId="164" fontId="18" fillId="0" borderId="6" xfId="0" applyNumberFormat="1" applyFont="1" applyFill="1" applyBorder="1"/>
    <xf numFmtId="0" fontId="54" fillId="0" borderId="1" xfId="0" applyFont="1" applyBorder="1" applyAlignment="1">
      <alignment wrapText="1"/>
    </xf>
    <xf numFmtId="0" fontId="27" fillId="2" borderId="1" xfId="0" applyFont="1" applyFill="1" applyBorder="1" applyAlignment="1">
      <alignment horizontal="left" vertical="top" wrapText="1"/>
    </xf>
    <xf numFmtId="164" fontId="25" fillId="0" borderId="1" xfId="0" applyNumberFormat="1" applyFont="1" applyFill="1" applyBorder="1"/>
    <xf numFmtId="49" fontId="35" fillId="5" borderId="1" xfId="0" applyNumberFormat="1" applyFont="1" applyFill="1" applyBorder="1" applyAlignment="1">
      <alignment horizontal="center" wrapText="1"/>
    </xf>
    <xf numFmtId="49" fontId="0" fillId="0" borderId="5" xfId="0" applyNumberFormat="1" applyFont="1" applyFill="1" applyBorder="1" applyAlignment="1">
      <alignment horizontal="center"/>
    </xf>
    <xf numFmtId="0" fontId="35" fillId="0" borderId="3" xfId="0" applyFont="1" applyBorder="1"/>
    <xf numFmtId="164" fontId="33" fillId="0" borderId="3" xfId="0" applyNumberFormat="1" applyFont="1" applyFill="1" applyBorder="1"/>
    <xf numFmtId="2" fontId="50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/>
    <xf numFmtId="49" fontId="20" fillId="0" borderId="0" xfId="0" applyNumberFormat="1" applyFont="1" applyFill="1" applyBorder="1" applyAlignment="1">
      <alignment wrapText="1"/>
    </xf>
    <xf numFmtId="49" fontId="0" fillId="0" borderId="3" xfId="0" applyNumberFormat="1" applyFont="1" applyBorder="1" applyAlignment="1">
      <alignment horizontal="center"/>
    </xf>
    <xf numFmtId="49" fontId="0" fillId="4" borderId="3" xfId="0" applyNumberFormat="1" applyFont="1" applyFill="1" applyBorder="1" applyAlignment="1">
      <alignment horizontal="center"/>
    </xf>
    <xf numFmtId="0" fontId="41" fillId="0" borderId="14" xfId="0" applyFont="1" applyFill="1" applyBorder="1" applyAlignment="1">
      <alignment vertical="top" wrapText="1"/>
    </xf>
    <xf numFmtId="49" fontId="41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/>
    <xf numFmtId="49" fontId="35" fillId="0" borderId="1" xfId="0" applyNumberFormat="1" applyFont="1" applyBorder="1" applyAlignment="1">
      <alignment horizontal="center" wrapText="1"/>
    </xf>
    <xf numFmtId="164" fontId="57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wrapText="1"/>
    </xf>
    <xf numFmtId="0" fontId="36" fillId="0" borderId="1" xfId="0" applyFont="1" applyFill="1" applyBorder="1" applyAlignment="1">
      <alignment horizontal="center"/>
    </xf>
    <xf numFmtId="0" fontId="37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horizontal="justify" vertical="top"/>
    </xf>
    <xf numFmtId="0" fontId="35" fillId="0" borderId="0" xfId="0" applyFont="1" applyFill="1" applyAlignment="1">
      <alignment horizontal="left" wrapText="1"/>
    </xf>
    <xf numFmtId="0" fontId="49" fillId="0" borderId="1" xfId="0" applyFont="1" applyFill="1" applyBorder="1" applyAlignment="1">
      <alignment vertical="top" wrapText="1"/>
    </xf>
    <xf numFmtId="0" fontId="55" fillId="0" borderId="1" xfId="0" applyFont="1" applyFill="1" applyBorder="1"/>
    <xf numFmtId="0" fontId="35" fillId="0" borderId="3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49" fontId="41" fillId="0" borderId="0" xfId="0" applyNumberFormat="1" applyFont="1" applyFill="1" applyAlignment="1">
      <alignment horizontal="center"/>
    </xf>
    <xf numFmtId="0" fontId="27" fillId="0" borderId="3" xfId="0" applyFont="1" applyFill="1" applyBorder="1" applyAlignment="1">
      <alignment horizontal="justify" vertical="top" wrapText="1"/>
    </xf>
    <xf numFmtId="0" fontId="53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/>
    <xf numFmtId="0" fontId="40" fillId="0" borderId="1" xfId="0" applyFont="1" applyFill="1" applyBorder="1" applyAlignment="1">
      <alignment horizontal="justify" wrapText="1"/>
    </xf>
    <xf numFmtId="0" fontId="27" fillId="0" borderId="1" xfId="0" applyFont="1" applyFill="1" applyBorder="1" applyAlignment="1">
      <alignment horizontal="justify" wrapText="1"/>
    </xf>
    <xf numFmtId="0" fontId="38" fillId="0" borderId="1" xfId="0" applyFont="1" applyFill="1" applyBorder="1"/>
    <xf numFmtId="164" fontId="15" fillId="0" borderId="1" xfId="0" applyNumberFormat="1" applyFont="1" applyFill="1" applyBorder="1"/>
    <xf numFmtId="164" fontId="5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left" wrapText="1"/>
    </xf>
    <xf numFmtId="0" fontId="35" fillId="0" borderId="0" xfId="0" applyFont="1" applyFill="1" applyAlignment="1">
      <alignment wrapText="1"/>
    </xf>
    <xf numFmtId="49" fontId="35" fillId="0" borderId="0" xfId="0" applyNumberFormat="1" applyFont="1" applyFill="1" applyAlignment="1">
      <alignment wrapText="1"/>
    </xf>
    <xf numFmtId="0" fontId="35" fillId="0" borderId="0" xfId="0" applyFont="1" applyFill="1"/>
    <xf numFmtId="49" fontId="13" fillId="0" borderId="0" xfId="0" applyNumberFormat="1" applyFont="1" applyFill="1" applyBorder="1" applyAlignment="1">
      <alignment wrapText="1"/>
    </xf>
    <xf numFmtId="0" fontId="45" fillId="0" borderId="8" xfId="0" applyFont="1" applyFill="1" applyBorder="1" applyAlignment="1">
      <alignment vertical="top" wrapText="1"/>
    </xf>
    <xf numFmtId="49" fontId="59" fillId="0" borderId="1" xfId="0" applyNumberFormat="1" applyFont="1" applyFill="1" applyBorder="1" applyAlignment="1">
      <alignment wrapText="1"/>
    </xf>
    <xf numFmtId="0" fontId="41" fillId="0" borderId="1" xfId="0" applyFont="1" applyFill="1" applyBorder="1" applyAlignment="1">
      <alignment horizontal="justify" vertical="top" wrapText="1"/>
    </xf>
    <xf numFmtId="49" fontId="0" fillId="0" borderId="4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wrapText="1"/>
    </xf>
    <xf numFmtId="164" fontId="0" fillId="0" borderId="6" xfId="0" applyNumberFormat="1" applyFont="1" applyFill="1" applyBorder="1"/>
    <xf numFmtId="0" fontId="54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/>
    <xf numFmtId="0" fontId="35" fillId="0" borderId="17" xfId="0" applyFont="1" applyFill="1" applyBorder="1" applyAlignment="1">
      <alignment vertical="top" wrapText="1"/>
    </xf>
    <xf numFmtId="49" fontId="0" fillId="0" borderId="1" xfId="0" applyNumberFormat="1" applyFont="1" applyFill="1" applyBorder="1" applyAlignment="1"/>
    <xf numFmtId="49" fontId="41" fillId="0" borderId="1" xfId="0" applyNumberFormat="1" applyFont="1" applyFill="1" applyBorder="1" applyAlignment="1">
      <alignment wrapText="1"/>
    </xf>
    <xf numFmtId="49" fontId="60" fillId="0" borderId="1" xfId="0" applyNumberFormat="1" applyFont="1" applyFill="1" applyBorder="1" applyAlignment="1">
      <alignment wrapText="1"/>
    </xf>
    <xf numFmtId="0" fontId="35" fillId="0" borderId="1" xfId="0" applyFont="1" applyFill="1" applyBorder="1"/>
    <xf numFmtId="49" fontId="24" fillId="0" borderId="1" xfId="0" applyNumberFormat="1" applyFont="1" applyFill="1" applyBorder="1" applyAlignment="1">
      <alignment wrapText="1"/>
    </xf>
    <xf numFmtId="0" fontId="18" fillId="0" borderId="1" xfId="0" applyFont="1" applyFill="1" applyBorder="1"/>
    <xf numFmtId="0" fontId="19" fillId="0" borderId="1" xfId="0" applyFont="1" applyFill="1" applyBorder="1"/>
    <xf numFmtId="0" fontId="44" fillId="0" borderId="1" xfId="0" applyFont="1" applyFill="1" applyBorder="1" applyAlignment="1">
      <alignment vertical="top" wrapText="1"/>
    </xf>
    <xf numFmtId="0" fontId="51" fillId="0" borderId="1" xfId="0" applyFont="1" applyFill="1" applyBorder="1"/>
    <xf numFmtId="0" fontId="46" fillId="0" borderId="13" xfId="0" applyFont="1" applyFill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justify" vertical="center" wrapText="1"/>
    </xf>
    <xf numFmtId="0" fontId="47" fillId="0" borderId="13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justify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47" fillId="0" borderId="1" xfId="0" applyFont="1" applyFill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61" fillId="0" borderId="1" xfId="0" applyFont="1" applyFill="1" applyBorder="1" applyAlignment="1">
      <alignment horizontal="center" vertical="center"/>
    </xf>
    <xf numFmtId="49" fontId="58" fillId="0" borderId="1" xfId="0" applyNumberFormat="1" applyFont="1" applyFill="1" applyBorder="1" applyAlignment="1">
      <alignment horizontal="center" wrapText="1"/>
    </xf>
    <xf numFmtId="0" fontId="37" fillId="0" borderId="9" xfId="0" applyFont="1" applyFill="1" applyBorder="1" applyAlignment="1">
      <alignment horizontal="center" vertical="top" wrapText="1"/>
    </xf>
    <xf numFmtId="0" fontId="62" fillId="0" borderId="10" xfId="0" applyFont="1" applyFill="1" applyBorder="1" applyAlignment="1">
      <alignment wrapText="1"/>
    </xf>
    <xf numFmtId="0" fontId="63" fillId="0" borderId="11" xfId="0" applyFont="1" applyFill="1" applyBorder="1"/>
    <xf numFmtId="0" fontId="64" fillId="0" borderId="1" xfId="0" applyFont="1" applyFill="1" applyBorder="1" applyAlignment="1">
      <alignment vertical="top" wrapText="1"/>
    </xf>
    <xf numFmtId="0" fontId="65" fillId="0" borderId="1" xfId="0" applyFont="1" applyFill="1" applyBorder="1" applyAlignment="1">
      <alignment horizontal="center" vertical="top" wrapText="1"/>
    </xf>
    <xf numFmtId="0" fontId="64" fillId="0" borderId="1" xfId="0" applyFont="1" applyFill="1" applyBorder="1" applyAlignment="1">
      <alignment horizontal="justify" vertical="top" wrapText="1"/>
    </xf>
    <xf numFmtId="0" fontId="64" fillId="0" borderId="1" xfId="0" applyFont="1" applyFill="1" applyBorder="1" applyAlignment="1">
      <alignment wrapText="1"/>
    </xf>
    <xf numFmtId="0" fontId="37" fillId="0" borderId="1" xfId="0" applyFont="1" applyFill="1" applyBorder="1" applyAlignment="1">
      <alignment horizontal="center" vertical="top" wrapText="1"/>
    </xf>
    <xf numFmtId="0" fontId="62" fillId="0" borderId="1" xfId="0" applyFont="1" applyFill="1" applyBorder="1" applyAlignment="1">
      <alignment wrapText="1"/>
    </xf>
    <xf numFmtId="0" fontId="66" fillId="0" borderId="1" xfId="0" applyFont="1" applyFill="1" applyBorder="1"/>
    <xf numFmtId="0" fontId="54" fillId="0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vertical="top" wrapText="1"/>
    </xf>
    <xf numFmtId="0" fontId="0" fillId="0" borderId="6" xfId="0" applyFont="1" applyFill="1" applyBorder="1"/>
    <xf numFmtId="0" fontId="35" fillId="0" borderId="5" xfId="0" applyFont="1" applyFill="1" applyBorder="1" applyAlignment="1">
      <alignment horizontal="center" wrapText="1"/>
    </xf>
    <xf numFmtId="0" fontId="44" fillId="0" borderId="3" xfId="0" applyFont="1" applyFill="1" applyBorder="1" applyAlignment="1">
      <alignment wrapText="1"/>
    </xf>
    <xf numFmtId="0" fontId="35" fillId="0" borderId="4" xfId="0" applyFont="1" applyFill="1" applyBorder="1" applyAlignment="1">
      <alignment horizontal="center" vertical="top" wrapText="1"/>
    </xf>
    <xf numFmtId="0" fontId="0" fillId="0" borderId="4" xfId="0" applyFont="1" applyFill="1" applyBorder="1"/>
    <xf numFmtId="0" fontId="47" fillId="0" borderId="4" xfId="0" applyFont="1" applyFill="1" applyBorder="1" applyAlignment="1">
      <alignment horizontal="center" vertical="top" wrapText="1"/>
    </xf>
    <xf numFmtId="0" fontId="62" fillId="0" borderId="1" xfId="0" applyFont="1" applyFill="1" applyBorder="1" applyAlignment="1">
      <alignment vertical="top" wrapText="1"/>
    </xf>
    <xf numFmtId="3" fontId="35" fillId="0" borderId="1" xfId="0" applyNumberFormat="1" applyFont="1" applyFill="1" applyBorder="1" applyAlignment="1">
      <alignment horizontal="center" vertical="top" wrapText="1"/>
    </xf>
    <xf numFmtId="1" fontId="66" fillId="0" borderId="1" xfId="0" applyNumberFormat="1" applyFont="1" applyFill="1" applyBorder="1"/>
    <xf numFmtId="164" fontId="66" fillId="0" borderId="1" xfId="0" applyNumberFormat="1" applyFont="1" applyFill="1" applyBorder="1"/>
    <xf numFmtId="1" fontId="0" fillId="0" borderId="1" xfId="0" applyNumberFormat="1" applyFont="1" applyFill="1" applyBorder="1"/>
    <xf numFmtId="0" fontId="35" fillId="0" borderId="1" xfId="0" applyFont="1" applyFill="1" applyBorder="1" applyAlignment="1">
      <alignment horizontal="center"/>
    </xf>
    <xf numFmtId="0" fontId="58" fillId="0" borderId="1" xfId="0" applyFont="1" applyFill="1" applyBorder="1" applyAlignment="1"/>
    <xf numFmtId="0" fontId="67" fillId="0" borderId="1" xfId="0" applyFont="1" applyFill="1" applyBorder="1"/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5" xfId="0" applyNumberFormat="1" applyFont="1" applyBorder="1" applyAlignment="1">
      <alignment horizontal="right"/>
    </xf>
    <xf numFmtId="0" fontId="24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4" fillId="0" borderId="1" xfId="0" applyFont="1" applyFill="1" applyBorder="1" applyAlignment="1"/>
    <xf numFmtId="49" fontId="14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/>
    <xf numFmtId="49" fontId="13" fillId="0" borderId="0" xfId="0" applyNumberFormat="1" applyFont="1" applyAlignment="1">
      <alignment horizontal="center"/>
    </xf>
    <xf numFmtId="49" fontId="32" fillId="0" borderId="5" xfId="0" applyNumberFormat="1" applyFont="1" applyBorder="1" applyAlignment="1"/>
    <xf numFmtId="49" fontId="32" fillId="0" borderId="16" xfId="0" applyNumberFormat="1" applyFont="1" applyBorder="1" applyAlignment="1"/>
    <xf numFmtId="49" fontId="32" fillId="0" borderId="6" xfId="0" applyNumberFormat="1" applyFont="1" applyBorder="1" applyAlignment="1"/>
    <xf numFmtId="49" fontId="7" fillId="0" borderId="15" xfId="0" applyNumberFormat="1" applyFont="1" applyBorder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49" fontId="10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10"/>
  <sheetViews>
    <sheetView zoomScaleSheetLayoutView="100" workbookViewId="0">
      <selection activeCell="D3" sqref="D3"/>
    </sheetView>
  </sheetViews>
  <sheetFormatPr defaultRowHeight="12.75"/>
  <cols>
    <col min="1" max="1" width="6" style="2" customWidth="1"/>
    <col min="2" max="2" width="11" style="2" customWidth="1"/>
    <col min="3" max="3" width="4.42578125" style="2" customWidth="1"/>
    <col min="4" max="4" width="66.140625" style="54" customWidth="1"/>
    <col min="5" max="6" width="13.7109375" hidden="1" customWidth="1"/>
    <col min="7" max="7" width="13.5703125" customWidth="1"/>
    <col min="12" max="12" width="9.140625" customWidth="1"/>
  </cols>
  <sheetData>
    <row r="1" spans="1:7" ht="18" customHeight="1">
      <c r="B1"/>
      <c r="C1"/>
      <c r="D1" s="151" t="s">
        <v>613</v>
      </c>
    </row>
    <row r="2" spans="1:7" ht="20.25" customHeight="1">
      <c r="B2"/>
      <c r="C2" s="152" t="s">
        <v>615</v>
      </c>
      <c r="D2" s="3" t="s">
        <v>664</v>
      </c>
    </row>
    <row r="3" spans="1:7" ht="15">
      <c r="B3"/>
      <c r="C3" s="152"/>
      <c r="D3" s="3" t="s">
        <v>659</v>
      </c>
    </row>
    <row r="4" spans="1:7">
      <c r="B4"/>
      <c r="C4" s="153"/>
      <c r="D4" s="3" t="s">
        <v>660</v>
      </c>
    </row>
    <row r="5" spans="1:7" ht="16.5" customHeight="1">
      <c r="A5" s="3"/>
      <c r="D5" s="98" t="s">
        <v>382</v>
      </c>
    </row>
    <row r="6" spans="1:7">
      <c r="A6" s="273" t="s">
        <v>392</v>
      </c>
      <c r="B6" s="273"/>
      <c r="C6" s="273"/>
      <c r="D6" s="273"/>
    </row>
    <row r="7" spans="1:7" ht="12.75" customHeight="1">
      <c r="A7" s="277" t="s">
        <v>8</v>
      </c>
      <c r="B7" s="277"/>
      <c r="C7" s="277"/>
      <c r="D7" s="275" t="s">
        <v>15</v>
      </c>
      <c r="E7" s="270" t="s">
        <v>396</v>
      </c>
      <c r="F7" s="270" t="s">
        <v>657</v>
      </c>
      <c r="G7" s="270" t="s">
        <v>658</v>
      </c>
    </row>
    <row r="8" spans="1:7" ht="45.75" customHeight="1">
      <c r="A8" s="5" t="s">
        <v>1</v>
      </c>
      <c r="B8" s="87" t="s">
        <v>2</v>
      </c>
      <c r="C8" s="5" t="s">
        <v>3</v>
      </c>
      <c r="D8" s="276"/>
      <c r="E8" s="270"/>
      <c r="F8" s="270"/>
      <c r="G8" s="270"/>
    </row>
    <row r="9" spans="1:7" s="4" customFormat="1" ht="15.75">
      <c r="A9" s="51">
        <v>901</v>
      </c>
      <c r="B9" s="274" t="s">
        <v>9</v>
      </c>
      <c r="C9" s="274"/>
      <c r="D9" s="274"/>
      <c r="E9" s="38" t="e">
        <f>E10+E14+E16+E29+E31+E37+E39+E44+E48+E50+E53+E58+E60+E62+E65+E84+E88+E90+E92+E96+E98+E100+#REF!+E102+E104+E106+E110+E112+E116+E118+E121+#REF!+E128+E156+E168+E170+E174+#REF!</f>
        <v>#REF!</v>
      </c>
      <c r="F9" s="38">
        <f>F10+F14+F16+F29+F31+F35+F37+F39+F44+F48+F50+F53+F58+F60+F62+F65+F67+F69+F71+F75+F77+F81+F84+F86+F88+F90+F92+F94+F96+F98+F100+F102+F104+F106+F108+F110+F112+F116+F118+F121+F124+F126+F128+F130+F132+F134+F136+F138+F140+F142+F144+F146+F148+F150+F152+F154+F156+F162+F164+F166+F168+F170+F172+F174+F176+F179+F181+F183+F185+F189+F191+F195</f>
        <v>397099.8</v>
      </c>
      <c r="G9" s="38">
        <f>G10+G14+G16+G29+G31+G35+G37+G39+G44+G48+G50+G53+G58+G60+G62+G65+G67+G69+G71+G75+G77+G81+G84+G86+G88+G90+G92+G94+G96+G98+G100+G102+G104+G106+G108+G110+G112+G116+G118+G121+G124+G126+G128+G130+G132+G134+G136+G138+G140+G142+G144+G146+G148+G150+G152+G154+G156+G162+G164+G166+G168+G170+G172+G174+G176+G179+G181+G183+G185+G189+G191+G195</f>
        <v>384203.89999999997</v>
      </c>
    </row>
    <row r="10" spans="1:7" ht="27.75" customHeight="1">
      <c r="A10" s="33" t="s">
        <v>4</v>
      </c>
      <c r="B10" s="92" t="s">
        <v>115</v>
      </c>
      <c r="C10" s="15"/>
      <c r="D10" s="100" t="s">
        <v>524</v>
      </c>
      <c r="E10" s="34">
        <f>E11+E12+E13</f>
        <v>910.40000000000009</v>
      </c>
      <c r="F10" s="34">
        <f t="shared" ref="F10" si="0">F11+F12+F13</f>
        <v>1849.5</v>
      </c>
      <c r="G10" s="34">
        <f t="shared" ref="G10" si="1">G11+G12+G13</f>
        <v>1846</v>
      </c>
    </row>
    <row r="11" spans="1:7" ht="18.75" customHeight="1">
      <c r="A11" s="18" t="s">
        <v>4</v>
      </c>
      <c r="B11" s="92" t="s">
        <v>115</v>
      </c>
      <c r="C11" s="67" t="s">
        <v>61</v>
      </c>
      <c r="D11" s="66" t="s">
        <v>199</v>
      </c>
      <c r="E11" s="17">
        <v>650</v>
      </c>
      <c r="F11" s="17">
        <v>1355</v>
      </c>
      <c r="G11" s="17">
        <v>1353</v>
      </c>
    </row>
    <row r="12" spans="1:7" ht="27.75" customHeight="1">
      <c r="A12" s="18" t="s">
        <v>4</v>
      </c>
      <c r="B12" s="92" t="s">
        <v>115</v>
      </c>
      <c r="C12" s="67" t="s">
        <v>62</v>
      </c>
      <c r="D12" s="65" t="s">
        <v>103</v>
      </c>
      <c r="E12" s="17">
        <v>64.599999999999994</v>
      </c>
      <c r="F12" s="17">
        <v>66.5</v>
      </c>
      <c r="G12" s="17">
        <v>66</v>
      </c>
    </row>
    <row r="13" spans="1:7" ht="38.25" customHeight="1">
      <c r="A13" s="18" t="s">
        <v>4</v>
      </c>
      <c r="B13" s="92" t="s">
        <v>115</v>
      </c>
      <c r="C13" s="67" t="s">
        <v>197</v>
      </c>
      <c r="D13" s="65" t="s">
        <v>381</v>
      </c>
      <c r="E13" s="17">
        <v>195.8</v>
      </c>
      <c r="F13" s="17">
        <v>428</v>
      </c>
      <c r="G13" s="17">
        <v>427</v>
      </c>
    </row>
    <row r="14" spans="1:7" ht="18" customHeight="1">
      <c r="A14" s="18" t="s">
        <v>36</v>
      </c>
      <c r="B14" s="132">
        <v>9090005900</v>
      </c>
      <c r="C14" s="15"/>
      <c r="D14" s="100" t="s">
        <v>114</v>
      </c>
      <c r="E14" s="34">
        <f>E15</f>
        <v>50</v>
      </c>
      <c r="F14" s="34">
        <f t="shared" ref="F14" si="2">F15</f>
        <v>50</v>
      </c>
      <c r="G14" s="34">
        <f t="shared" ref="G14" si="3">G15</f>
        <v>44</v>
      </c>
    </row>
    <row r="15" spans="1:7" ht="41.25" customHeight="1">
      <c r="A15" s="18" t="s">
        <v>36</v>
      </c>
      <c r="B15" s="132">
        <v>9090005900</v>
      </c>
      <c r="C15" s="18" t="s">
        <v>99</v>
      </c>
      <c r="D15" s="65" t="s">
        <v>100</v>
      </c>
      <c r="E15" s="17">
        <v>50</v>
      </c>
      <c r="F15" s="17">
        <v>50</v>
      </c>
      <c r="G15" s="17">
        <v>44</v>
      </c>
    </row>
    <row r="16" spans="1:7" ht="25.5" customHeight="1">
      <c r="A16" s="33" t="s">
        <v>5</v>
      </c>
      <c r="B16" s="92" t="s">
        <v>115</v>
      </c>
      <c r="C16" s="15"/>
      <c r="D16" s="100" t="s">
        <v>524</v>
      </c>
      <c r="E16" s="34" t="e">
        <f>E17+E18+E19+#REF!+E20+E22+E23+E24+E25</f>
        <v>#REF!</v>
      </c>
      <c r="F16" s="34">
        <f t="shared" ref="F16" si="4">F17+F18+F19+F20+F21+F22+F23+F24+F25+F26</f>
        <v>21420.7</v>
      </c>
      <c r="G16" s="34">
        <f t="shared" ref="G16" si="5">G17+G18+G19+G20+G21+G22+G23+G24+G25+G26</f>
        <v>21210</v>
      </c>
    </row>
    <row r="17" spans="1:7" ht="21.75" customHeight="1">
      <c r="A17" s="18" t="s">
        <v>5</v>
      </c>
      <c r="B17" s="92" t="s">
        <v>115</v>
      </c>
      <c r="C17" s="18" t="s">
        <v>61</v>
      </c>
      <c r="D17" s="66" t="s">
        <v>199</v>
      </c>
      <c r="E17" s="17">
        <v>5740.8</v>
      </c>
      <c r="F17" s="17">
        <v>11413</v>
      </c>
      <c r="G17" s="17">
        <v>11412</v>
      </c>
    </row>
    <row r="18" spans="1:7" ht="25.5" customHeight="1">
      <c r="A18" s="18" t="s">
        <v>5</v>
      </c>
      <c r="B18" s="92" t="s">
        <v>115</v>
      </c>
      <c r="C18" s="18" t="s">
        <v>62</v>
      </c>
      <c r="D18" s="65" t="s">
        <v>103</v>
      </c>
      <c r="E18" s="17">
        <v>1215.4000000000001</v>
      </c>
      <c r="F18" s="17">
        <v>1744.3</v>
      </c>
      <c r="G18" s="17">
        <v>1744</v>
      </c>
    </row>
    <row r="19" spans="1:7" ht="38.25" customHeight="1">
      <c r="A19" s="18" t="s">
        <v>5</v>
      </c>
      <c r="B19" s="92" t="s">
        <v>115</v>
      </c>
      <c r="C19" s="67" t="s">
        <v>197</v>
      </c>
      <c r="D19" s="65" t="s">
        <v>198</v>
      </c>
      <c r="E19" s="17">
        <v>1763.8</v>
      </c>
      <c r="F19" s="17">
        <v>3710.7</v>
      </c>
      <c r="G19" s="17">
        <v>3710</v>
      </c>
    </row>
    <row r="20" spans="1:7" ht="28.5" customHeight="1">
      <c r="A20" s="18" t="s">
        <v>5</v>
      </c>
      <c r="B20" s="92" t="s">
        <v>115</v>
      </c>
      <c r="C20" s="18" t="s">
        <v>65</v>
      </c>
      <c r="D20" s="65" t="s">
        <v>101</v>
      </c>
      <c r="E20" s="17">
        <v>2053.3000000000002</v>
      </c>
      <c r="F20" s="17">
        <v>1700.7</v>
      </c>
      <c r="G20" s="17">
        <v>1496</v>
      </c>
    </row>
    <row r="21" spans="1:7" ht="15.75" customHeight="1">
      <c r="A21" s="18" t="s">
        <v>5</v>
      </c>
      <c r="B21" s="92" t="s">
        <v>115</v>
      </c>
      <c r="C21" s="143" t="s">
        <v>549</v>
      </c>
      <c r="D21" s="65" t="s">
        <v>550</v>
      </c>
      <c r="E21" s="17"/>
      <c r="F21" s="17">
        <v>1405</v>
      </c>
      <c r="G21" s="17">
        <v>1402</v>
      </c>
    </row>
    <row r="22" spans="1:7" ht="28.5" customHeight="1">
      <c r="A22" s="69" t="s">
        <v>5</v>
      </c>
      <c r="B22" s="133" t="s">
        <v>115</v>
      </c>
      <c r="C22" s="69" t="s">
        <v>112</v>
      </c>
      <c r="D22" s="89" t="s">
        <v>113</v>
      </c>
      <c r="E22" s="84">
        <v>41</v>
      </c>
      <c r="F22" s="84">
        <v>122</v>
      </c>
      <c r="G22" s="84">
        <v>121</v>
      </c>
    </row>
    <row r="23" spans="1:7" ht="17.25" customHeight="1">
      <c r="A23" s="18" t="s">
        <v>5</v>
      </c>
      <c r="B23" s="92" t="s">
        <v>115</v>
      </c>
      <c r="C23" s="18" t="s">
        <v>84</v>
      </c>
      <c r="D23" s="19" t="s">
        <v>85</v>
      </c>
      <c r="E23" s="17">
        <v>52</v>
      </c>
      <c r="F23" s="17">
        <v>0</v>
      </c>
      <c r="G23" s="17">
        <v>0</v>
      </c>
    </row>
    <row r="24" spans="1:7" ht="15" customHeight="1">
      <c r="A24" s="18" t="s">
        <v>5</v>
      </c>
      <c r="B24" s="92" t="s">
        <v>115</v>
      </c>
      <c r="C24" s="18" t="s">
        <v>72</v>
      </c>
      <c r="D24" s="19" t="s">
        <v>73</v>
      </c>
      <c r="E24" s="17">
        <v>20</v>
      </c>
      <c r="F24" s="17">
        <v>23</v>
      </c>
      <c r="G24" s="17">
        <v>23</v>
      </c>
    </row>
    <row r="25" spans="1:7" ht="15" customHeight="1">
      <c r="A25" s="18" t="s">
        <v>5</v>
      </c>
      <c r="B25" s="92" t="s">
        <v>115</v>
      </c>
      <c r="C25" s="18" t="s">
        <v>384</v>
      </c>
      <c r="D25" s="19" t="s">
        <v>385</v>
      </c>
      <c r="E25" s="84">
        <v>20</v>
      </c>
      <c r="F25" s="84">
        <v>0</v>
      </c>
      <c r="G25" s="84">
        <v>0</v>
      </c>
    </row>
    <row r="26" spans="1:7" ht="29.25" customHeight="1">
      <c r="A26" s="18" t="s">
        <v>5</v>
      </c>
      <c r="B26" s="92" t="s">
        <v>525</v>
      </c>
      <c r="C26" s="18"/>
      <c r="D26" s="128" t="s">
        <v>526</v>
      </c>
      <c r="E26" s="84"/>
      <c r="F26" s="84">
        <f t="shared" ref="F26" si="6">F27+F28</f>
        <v>1302</v>
      </c>
      <c r="G26" s="84">
        <f t="shared" ref="G26" si="7">G27+G28</f>
        <v>1302</v>
      </c>
    </row>
    <row r="27" spans="1:7" ht="19.5" customHeight="1">
      <c r="A27" s="18" t="s">
        <v>5</v>
      </c>
      <c r="B27" s="92" t="s">
        <v>525</v>
      </c>
      <c r="C27" s="18" t="s">
        <v>61</v>
      </c>
      <c r="D27" s="66" t="s">
        <v>199</v>
      </c>
      <c r="E27" s="84"/>
      <c r="F27" s="84">
        <v>988</v>
      </c>
      <c r="G27" s="84">
        <v>988</v>
      </c>
    </row>
    <row r="28" spans="1:7" ht="42" customHeight="1">
      <c r="A28" s="18" t="s">
        <v>5</v>
      </c>
      <c r="B28" s="92" t="s">
        <v>525</v>
      </c>
      <c r="C28" s="18" t="s">
        <v>197</v>
      </c>
      <c r="D28" s="65" t="s">
        <v>198</v>
      </c>
      <c r="E28" s="84"/>
      <c r="F28" s="84">
        <v>314</v>
      </c>
      <c r="G28" s="84">
        <v>314</v>
      </c>
    </row>
    <row r="29" spans="1:7" ht="42" customHeight="1">
      <c r="A29" s="33" t="s">
        <v>397</v>
      </c>
      <c r="B29" s="92" t="s">
        <v>398</v>
      </c>
      <c r="C29" s="18"/>
      <c r="D29" s="100" t="s">
        <v>399</v>
      </c>
      <c r="E29" s="84">
        <f>E30</f>
        <v>2</v>
      </c>
      <c r="F29" s="94">
        <f t="shared" ref="F29" si="8">F30</f>
        <v>33.700000000000003</v>
      </c>
      <c r="G29" s="94">
        <f t="shared" ref="G29" si="9">G30</f>
        <v>33.700000000000003</v>
      </c>
    </row>
    <row r="30" spans="1:7" ht="26.25" customHeight="1">
      <c r="A30" s="18" t="s">
        <v>397</v>
      </c>
      <c r="B30" s="92" t="s">
        <v>398</v>
      </c>
      <c r="C30" s="18" t="s">
        <v>65</v>
      </c>
      <c r="D30" s="65" t="s">
        <v>101</v>
      </c>
      <c r="E30" s="84">
        <v>2</v>
      </c>
      <c r="F30" s="84">
        <v>33.700000000000003</v>
      </c>
      <c r="G30" s="84">
        <v>33.700000000000003</v>
      </c>
    </row>
    <row r="31" spans="1:7" ht="16.5" customHeight="1">
      <c r="A31" s="119" t="s">
        <v>107</v>
      </c>
      <c r="B31" s="92" t="s">
        <v>419</v>
      </c>
      <c r="C31" s="69"/>
      <c r="D31" s="164" t="s">
        <v>420</v>
      </c>
      <c r="E31" s="84">
        <f>E32+E33+E34</f>
        <v>0</v>
      </c>
      <c r="F31" s="94">
        <f t="shared" ref="F31" si="10">F32+F33+F34</f>
        <v>0</v>
      </c>
      <c r="G31" s="94">
        <f t="shared" ref="G31" si="11">G32+G33+G34</f>
        <v>0</v>
      </c>
    </row>
    <row r="32" spans="1:7" ht="18.75" customHeight="1">
      <c r="A32" s="69" t="s">
        <v>107</v>
      </c>
      <c r="B32" s="92" t="s">
        <v>419</v>
      </c>
      <c r="C32" s="69" t="s">
        <v>61</v>
      </c>
      <c r="D32" s="66" t="s">
        <v>199</v>
      </c>
      <c r="E32" s="84">
        <v>0</v>
      </c>
      <c r="F32" s="84">
        <v>0</v>
      </c>
      <c r="G32" s="84">
        <v>0</v>
      </c>
    </row>
    <row r="33" spans="1:7" ht="25.5" customHeight="1">
      <c r="A33" s="69" t="s">
        <v>107</v>
      </c>
      <c r="B33" s="92" t="s">
        <v>419</v>
      </c>
      <c r="C33" s="69" t="s">
        <v>62</v>
      </c>
      <c r="D33" s="65" t="s">
        <v>103</v>
      </c>
      <c r="E33" s="84">
        <v>0</v>
      </c>
      <c r="F33" s="84">
        <v>0</v>
      </c>
      <c r="G33" s="84">
        <v>0</v>
      </c>
    </row>
    <row r="34" spans="1:7" ht="39" customHeight="1">
      <c r="A34" s="69" t="s">
        <v>107</v>
      </c>
      <c r="B34" s="92" t="s">
        <v>419</v>
      </c>
      <c r="C34" s="69" t="s">
        <v>197</v>
      </c>
      <c r="D34" s="65" t="s">
        <v>198</v>
      </c>
      <c r="E34" s="84">
        <v>0</v>
      </c>
      <c r="F34" s="84">
        <v>0</v>
      </c>
      <c r="G34" s="84">
        <v>0</v>
      </c>
    </row>
    <row r="35" spans="1:7" ht="17.25" customHeight="1">
      <c r="A35" s="119" t="s">
        <v>494</v>
      </c>
      <c r="B35" s="134"/>
      <c r="C35" s="69"/>
      <c r="D35" s="100" t="s">
        <v>592</v>
      </c>
      <c r="E35" s="17"/>
      <c r="F35" s="34">
        <f t="shared" ref="F35" si="12">F36</f>
        <v>1535.8</v>
      </c>
      <c r="G35" s="34">
        <f t="shared" ref="G35" si="13">G36</f>
        <v>1535.8</v>
      </c>
    </row>
    <row r="36" spans="1:7" ht="15.75" customHeight="1">
      <c r="A36" s="69" t="s">
        <v>494</v>
      </c>
      <c r="B36" s="133" t="s">
        <v>594</v>
      </c>
      <c r="C36" s="18" t="s">
        <v>598</v>
      </c>
      <c r="D36" s="65" t="s">
        <v>495</v>
      </c>
      <c r="E36" s="17"/>
      <c r="F36" s="17">
        <v>1535.8</v>
      </c>
      <c r="G36" s="17">
        <v>1535.8</v>
      </c>
    </row>
    <row r="37" spans="1:7" ht="24.75" customHeight="1">
      <c r="A37" s="119" t="s">
        <v>40</v>
      </c>
      <c r="B37" s="134">
        <v>9090020001</v>
      </c>
      <c r="C37" s="69"/>
      <c r="D37" s="100" t="s">
        <v>116</v>
      </c>
      <c r="E37" s="94">
        <f>E38</f>
        <v>10.7</v>
      </c>
      <c r="F37" s="94">
        <f t="shared" ref="F37" si="14">F38</f>
        <v>0</v>
      </c>
      <c r="G37" s="94">
        <f t="shared" ref="G37" si="15">G38</f>
        <v>0</v>
      </c>
    </row>
    <row r="38" spans="1:7" ht="15" customHeight="1">
      <c r="A38" s="18" t="s">
        <v>40</v>
      </c>
      <c r="B38" s="132">
        <v>9090020001</v>
      </c>
      <c r="C38" s="18" t="s">
        <v>68</v>
      </c>
      <c r="D38" s="19" t="s">
        <v>69</v>
      </c>
      <c r="E38" s="17">
        <v>10.7</v>
      </c>
      <c r="F38" s="17">
        <v>0</v>
      </c>
      <c r="G38" s="17">
        <v>0</v>
      </c>
    </row>
    <row r="39" spans="1:7" ht="38.25" customHeight="1">
      <c r="A39" s="69" t="s">
        <v>53</v>
      </c>
      <c r="B39" s="133" t="s">
        <v>118</v>
      </c>
      <c r="C39" s="69"/>
      <c r="D39" s="165" t="s">
        <v>117</v>
      </c>
      <c r="E39" s="94">
        <f>E40+E41+E42+E43</f>
        <v>274</v>
      </c>
      <c r="F39" s="94">
        <f t="shared" ref="F39" si="16">F40+F41+F42+F43</f>
        <v>470</v>
      </c>
      <c r="G39" s="94">
        <f t="shared" ref="G39" si="17">G40+G41+G42+G43</f>
        <v>466</v>
      </c>
    </row>
    <row r="40" spans="1:7" ht="17.25" customHeight="1">
      <c r="A40" s="18" t="s">
        <v>53</v>
      </c>
      <c r="B40" s="92" t="s">
        <v>118</v>
      </c>
      <c r="C40" s="18" t="s">
        <v>61</v>
      </c>
      <c r="D40" s="66" t="s">
        <v>199</v>
      </c>
      <c r="E40" s="17">
        <v>149</v>
      </c>
      <c r="F40" s="17">
        <v>314</v>
      </c>
      <c r="G40" s="17">
        <v>310</v>
      </c>
    </row>
    <row r="41" spans="1:7" ht="25.5">
      <c r="A41" s="18" t="s">
        <v>53</v>
      </c>
      <c r="B41" s="92" t="s">
        <v>118</v>
      </c>
      <c r="C41" s="18" t="s">
        <v>62</v>
      </c>
      <c r="D41" s="65" t="s">
        <v>103</v>
      </c>
      <c r="E41" s="17">
        <v>52.5</v>
      </c>
      <c r="F41" s="17">
        <v>63</v>
      </c>
      <c r="G41" s="17">
        <v>63</v>
      </c>
    </row>
    <row r="42" spans="1:7" ht="38.25">
      <c r="A42" s="18" t="s">
        <v>53</v>
      </c>
      <c r="B42" s="92" t="s">
        <v>118</v>
      </c>
      <c r="C42" s="18" t="s">
        <v>197</v>
      </c>
      <c r="D42" s="65" t="s">
        <v>198</v>
      </c>
      <c r="E42" s="17">
        <v>45</v>
      </c>
      <c r="F42" s="17">
        <v>93</v>
      </c>
      <c r="G42" s="17">
        <v>93</v>
      </c>
    </row>
    <row r="43" spans="1:7" ht="25.5">
      <c r="A43" s="18" t="s">
        <v>53</v>
      </c>
      <c r="B43" s="92" t="s">
        <v>118</v>
      </c>
      <c r="C43" s="18" t="s">
        <v>65</v>
      </c>
      <c r="D43" s="65" t="s">
        <v>101</v>
      </c>
      <c r="E43" s="17">
        <v>27.5</v>
      </c>
      <c r="F43" s="17">
        <v>0</v>
      </c>
      <c r="G43" s="17">
        <v>0</v>
      </c>
    </row>
    <row r="44" spans="1:7" ht="38.25">
      <c r="A44" s="69" t="s">
        <v>53</v>
      </c>
      <c r="B44" s="93" t="s">
        <v>120</v>
      </c>
      <c r="C44" s="69"/>
      <c r="D44" s="100" t="s">
        <v>119</v>
      </c>
      <c r="E44" s="94" t="e">
        <f>E45+E47+#REF!+E46</f>
        <v>#REF!</v>
      </c>
      <c r="F44" s="94">
        <f t="shared" ref="F44" si="18">F45+F47+F46</f>
        <v>52</v>
      </c>
      <c r="G44" s="94">
        <f t="shared" ref="G44" si="19">G45+G47+G46</f>
        <v>52</v>
      </c>
    </row>
    <row r="45" spans="1:7">
      <c r="A45" s="18" t="s">
        <v>53</v>
      </c>
      <c r="B45" s="80" t="s">
        <v>120</v>
      </c>
      <c r="C45" s="18" t="s">
        <v>61</v>
      </c>
      <c r="D45" s="66" t="s">
        <v>199</v>
      </c>
      <c r="E45" s="83">
        <v>5.4</v>
      </c>
      <c r="F45" s="83">
        <v>24</v>
      </c>
      <c r="G45" s="83">
        <v>24</v>
      </c>
    </row>
    <row r="46" spans="1:7" ht="39.75" customHeight="1">
      <c r="A46" s="18" t="s">
        <v>53</v>
      </c>
      <c r="B46" s="80" t="s">
        <v>120</v>
      </c>
      <c r="C46" s="18" t="s">
        <v>197</v>
      </c>
      <c r="D46" s="65" t="s">
        <v>198</v>
      </c>
      <c r="E46" s="83">
        <v>1.6</v>
      </c>
      <c r="F46" s="83">
        <v>7</v>
      </c>
      <c r="G46" s="83">
        <v>7</v>
      </c>
    </row>
    <row r="47" spans="1:7" ht="28.5" customHeight="1">
      <c r="A47" s="18" t="s">
        <v>53</v>
      </c>
      <c r="B47" s="80" t="s">
        <v>120</v>
      </c>
      <c r="C47" s="18" t="s">
        <v>65</v>
      </c>
      <c r="D47" s="65" t="s">
        <v>101</v>
      </c>
      <c r="E47" s="83">
        <v>0</v>
      </c>
      <c r="F47" s="83">
        <v>21</v>
      </c>
      <c r="G47" s="83">
        <v>21</v>
      </c>
    </row>
    <row r="48" spans="1:7" ht="36.75" customHeight="1">
      <c r="A48" s="18" t="s">
        <v>53</v>
      </c>
      <c r="B48" s="80" t="s">
        <v>122</v>
      </c>
      <c r="C48" s="18"/>
      <c r="D48" s="100" t="s">
        <v>121</v>
      </c>
      <c r="E48" s="34">
        <f>E49</f>
        <v>8</v>
      </c>
      <c r="F48" s="34">
        <f t="shared" ref="F48" si="20">F49</f>
        <v>1</v>
      </c>
      <c r="G48" s="34">
        <f t="shared" ref="G48" si="21">G49</f>
        <v>0</v>
      </c>
    </row>
    <row r="49" spans="1:7" ht="27.75" customHeight="1">
      <c r="A49" s="18" t="s">
        <v>53</v>
      </c>
      <c r="B49" s="80" t="s">
        <v>122</v>
      </c>
      <c r="C49" s="18" t="s">
        <v>65</v>
      </c>
      <c r="D49" s="65" t="s">
        <v>101</v>
      </c>
      <c r="E49" s="83">
        <v>8</v>
      </c>
      <c r="F49" s="83">
        <v>1</v>
      </c>
      <c r="G49" s="83">
        <v>0</v>
      </c>
    </row>
    <row r="50" spans="1:7" ht="25.5">
      <c r="A50" s="18" t="s">
        <v>53</v>
      </c>
      <c r="B50" s="79" t="s">
        <v>124</v>
      </c>
      <c r="C50" s="18"/>
      <c r="D50" s="100" t="s">
        <v>123</v>
      </c>
      <c r="E50" s="34">
        <f>E51+E52</f>
        <v>1</v>
      </c>
      <c r="F50" s="34">
        <f t="shared" ref="F50" si="22">F51+F52</f>
        <v>1</v>
      </c>
      <c r="G50" s="34">
        <f t="shared" ref="G50" si="23">G51+G52</f>
        <v>0.4</v>
      </c>
    </row>
    <row r="51" spans="1:7">
      <c r="A51" s="18" t="s">
        <v>53</v>
      </c>
      <c r="B51" s="79" t="s">
        <v>124</v>
      </c>
      <c r="C51" s="18" t="s">
        <v>61</v>
      </c>
      <c r="D51" s="66" t="s">
        <v>199</v>
      </c>
      <c r="E51" s="83">
        <v>0.8</v>
      </c>
      <c r="F51" s="83">
        <v>0.5</v>
      </c>
      <c r="G51" s="83">
        <v>0.3</v>
      </c>
    </row>
    <row r="52" spans="1:7" ht="27" customHeight="1">
      <c r="A52" s="18" t="s">
        <v>53</v>
      </c>
      <c r="B52" s="79" t="s">
        <v>124</v>
      </c>
      <c r="C52" s="18" t="s">
        <v>197</v>
      </c>
      <c r="D52" s="65" t="s">
        <v>198</v>
      </c>
      <c r="E52" s="83">
        <v>0.2</v>
      </c>
      <c r="F52" s="83">
        <v>0.5</v>
      </c>
      <c r="G52" s="83">
        <v>0.1</v>
      </c>
    </row>
    <row r="53" spans="1:7" ht="25.5">
      <c r="A53" s="18" t="s">
        <v>53</v>
      </c>
      <c r="B53" s="80" t="s">
        <v>126</v>
      </c>
      <c r="C53" s="15"/>
      <c r="D53" s="100" t="s">
        <v>125</v>
      </c>
      <c r="E53" s="34">
        <f>E54+E55+E56+E57</f>
        <v>1199.6999999999998</v>
      </c>
      <c r="F53" s="34">
        <f t="shared" ref="F53" si="24">F54+F55+F56+F57</f>
        <v>2231.6</v>
      </c>
      <c r="G53" s="34">
        <f t="shared" ref="G53" si="25">G54+G55+G56+G57</f>
        <v>2229.5</v>
      </c>
    </row>
    <row r="54" spans="1:7" ht="20.25" customHeight="1">
      <c r="A54" s="67" t="s">
        <v>53</v>
      </c>
      <c r="B54" s="80" t="s">
        <v>126</v>
      </c>
      <c r="C54" s="18" t="s">
        <v>61</v>
      </c>
      <c r="D54" s="66" t="s">
        <v>199</v>
      </c>
      <c r="E54" s="83">
        <v>809</v>
      </c>
      <c r="F54" s="83">
        <v>1702.1</v>
      </c>
      <c r="G54" s="83">
        <v>1701.4</v>
      </c>
    </row>
    <row r="55" spans="1:7" ht="28.5" customHeight="1">
      <c r="A55" s="67" t="s">
        <v>53</v>
      </c>
      <c r="B55" s="80" t="s">
        <v>126</v>
      </c>
      <c r="C55" s="18" t="s">
        <v>62</v>
      </c>
      <c r="D55" s="65" t="s">
        <v>103</v>
      </c>
      <c r="E55" s="83">
        <v>10.1</v>
      </c>
      <c r="F55" s="83">
        <v>0</v>
      </c>
      <c r="G55" s="83">
        <v>0</v>
      </c>
    </row>
    <row r="56" spans="1:7" ht="25.5" customHeight="1">
      <c r="A56" s="67" t="s">
        <v>53</v>
      </c>
      <c r="B56" s="80" t="s">
        <v>126</v>
      </c>
      <c r="C56" s="18" t="s">
        <v>197</v>
      </c>
      <c r="D56" s="65" t="s">
        <v>198</v>
      </c>
      <c r="E56" s="83">
        <v>244</v>
      </c>
      <c r="F56" s="83">
        <v>523</v>
      </c>
      <c r="G56" s="83">
        <v>521.79999999999995</v>
      </c>
    </row>
    <row r="57" spans="1:7" ht="29.25" customHeight="1">
      <c r="A57" s="67" t="s">
        <v>53</v>
      </c>
      <c r="B57" s="80" t="s">
        <v>126</v>
      </c>
      <c r="C57" s="18" t="s">
        <v>65</v>
      </c>
      <c r="D57" s="19" t="s">
        <v>64</v>
      </c>
      <c r="E57" s="83">
        <v>136.6</v>
      </c>
      <c r="F57" s="83">
        <v>6.5</v>
      </c>
      <c r="G57" s="83">
        <v>6.3</v>
      </c>
    </row>
    <row r="58" spans="1:7" ht="24.75" customHeight="1">
      <c r="A58" s="18" t="s">
        <v>53</v>
      </c>
      <c r="B58" s="80" t="s">
        <v>128</v>
      </c>
      <c r="C58" s="15"/>
      <c r="D58" s="100" t="s">
        <v>127</v>
      </c>
      <c r="E58" s="34">
        <f>E59</f>
        <v>300</v>
      </c>
      <c r="F58" s="34">
        <f t="shared" ref="F58" si="26">F59</f>
        <v>100</v>
      </c>
      <c r="G58" s="34">
        <f t="shared" ref="G58" si="27">G59</f>
        <v>100</v>
      </c>
    </row>
    <row r="59" spans="1:7" ht="26.25" customHeight="1">
      <c r="A59" s="18" t="s">
        <v>53</v>
      </c>
      <c r="B59" s="80" t="s">
        <v>128</v>
      </c>
      <c r="C59" s="15" t="s">
        <v>65</v>
      </c>
      <c r="D59" s="65" t="s">
        <v>101</v>
      </c>
      <c r="E59" s="17">
        <v>300</v>
      </c>
      <c r="F59" s="17">
        <v>100</v>
      </c>
      <c r="G59" s="17">
        <v>100</v>
      </c>
    </row>
    <row r="60" spans="1:7" ht="26.25" customHeight="1">
      <c r="A60" s="18" t="s">
        <v>53</v>
      </c>
      <c r="B60" s="80" t="s">
        <v>130</v>
      </c>
      <c r="C60" s="18"/>
      <c r="D60" s="100" t="s">
        <v>129</v>
      </c>
      <c r="E60" s="34">
        <f>E61</f>
        <v>10</v>
      </c>
      <c r="F60" s="34">
        <f t="shared" ref="F60" si="28">F61</f>
        <v>0</v>
      </c>
      <c r="G60" s="34">
        <f t="shared" ref="G60" si="29">G61</f>
        <v>0</v>
      </c>
    </row>
    <row r="61" spans="1:7" ht="24.75" customHeight="1">
      <c r="A61" s="18" t="s">
        <v>53</v>
      </c>
      <c r="B61" s="80" t="s">
        <v>130</v>
      </c>
      <c r="C61" s="18" t="s">
        <v>65</v>
      </c>
      <c r="D61" s="65" t="s">
        <v>101</v>
      </c>
      <c r="E61" s="17">
        <v>10</v>
      </c>
      <c r="F61" s="17">
        <v>0</v>
      </c>
      <c r="G61" s="17">
        <v>0</v>
      </c>
    </row>
    <row r="62" spans="1:7" ht="27.75" customHeight="1">
      <c r="A62" s="18" t="s">
        <v>53</v>
      </c>
      <c r="B62" s="80" t="s">
        <v>132</v>
      </c>
      <c r="C62" s="18"/>
      <c r="D62" s="100" t="s">
        <v>131</v>
      </c>
      <c r="E62" s="34">
        <f>E64</f>
        <v>15</v>
      </c>
      <c r="F62" s="34">
        <f t="shared" ref="F62" si="30">F63+F64</f>
        <v>10</v>
      </c>
      <c r="G62" s="34">
        <f t="shared" ref="G62" si="31">G63+G64</f>
        <v>10</v>
      </c>
    </row>
    <row r="63" spans="1:7" ht="37.5" customHeight="1">
      <c r="A63" s="18" t="s">
        <v>53</v>
      </c>
      <c r="B63" s="80" t="s">
        <v>132</v>
      </c>
      <c r="C63" s="18" t="s">
        <v>99</v>
      </c>
      <c r="D63" s="65" t="s">
        <v>100</v>
      </c>
      <c r="E63" s="34"/>
      <c r="F63" s="83">
        <v>0</v>
      </c>
      <c r="G63" s="83">
        <v>0</v>
      </c>
    </row>
    <row r="64" spans="1:7" ht="25.5" customHeight="1">
      <c r="A64" s="18" t="s">
        <v>53</v>
      </c>
      <c r="B64" s="80" t="s">
        <v>132</v>
      </c>
      <c r="C64" s="18" t="s">
        <v>65</v>
      </c>
      <c r="D64" s="65" t="s">
        <v>101</v>
      </c>
      <c r="E64" s="17">
        <v>15</v>
      </c>
      <c r="F64" s="17">
        <v>10</v>
      </c>
      <c r="G64" s="17">
        <v>10</v>
      </c>
    </row>
    <row r="65" spans="1:7" ht="16.5" customHeight="1">
      <c r="A65" s="18" t="s">
        <v>53</v>
      </c>
      <c r="B65" s="80" t="s">
        <v>410</v>
      </c>
      <c r="C65" s="18"/>
      <c r="D65" s="166" t="s">
        <v>411</v>
      </c>
      <c r="E65" s="84">
        <f>E66</f>
        <v>36.799999999999997</v>
      </c>
      <c r="F65" s="94">
        <f t="shared" ref="F65" si="32">F66</f>
        <v>173</v>
      </c>
      <c r="G65" s="94">
        <f t="shared" ref="G65" si="33">G66</f>
        <v>172.9</v>
      </c>
    </row>
    <row r="66" spans="1:7" ht="37.5" customHeight="1">
      <c r="A66" s="18" t="s">
        <v>53</v>
      </c>
      <c r="B66" s="80" t="s">
        <v>410</v>
      </c>
      <c r="C66" s="18" t="s">
        <v>99</v>
      </c>
      <c r="D66" s="65" t="s">
        <v>100</v>
      </c>
      <c r="E66" s="84">
        <v>36.799999999999997</v>
      </c>
      <c r="F66" s="84">
        <v>173</v>
      </c>
      <c r="G66" s="84">
        <v>172.9</v>
      </c>
    </row>
    <row r="67" spans="1:7" ht="21.75" customHeight="1">
      <c r="A67" s="18" t="s">
        <v>53</v>
      </c>
      <c r="B67" s="80" t="s">
        <v>644</v>
      </c>
      <c r="C67" s="18"/>
      <c r="D67" s="166" t="s">
        <v>643</v>
      </c>
      <c r="E67" s="84"/>
      <c r="F67" s="94">
        <f>F68</f>
        <v>1.7</v>
      </c>
      <c r="G67" s="94">
        <f>G68</f>
        <v>0</v>
      </c>
    </row>
    <row r="68" spans="1:7" ht="37.5" customHeight="1">
      <c r="A68" s="18" t="s">
        <v>53</v>
      </c>
      <c r="B68" s="80" t="s">
        <v>644</v>
      </c>
      <c r="C68" s="18" t="s">
        <v>99</v>
      </c>
      <c r="D68" s="65" t="s">
        <v>100</v>
      </c>
      <c r="E68" s="84"/>
      <c r="F68" s="84">
        <v>1.7</v>
      </c>
      <c r="G68" s="84">
        <v>0</v>
      </c>
    </row>
    <row r="69" spans="1:7" ht="24.75" customHeight="1">
      <c r="A69" s="69" t="s">
        <v>53</v>
      </c>
      <c r="B69" s="93" t="s">
        <v>445</v>
      </c>
      <c r="C69" s="69"/>
      <c r="D69" s="95" t="s">
        <v>517</v>
      </c>
      <c r="E69" s="84"/>
      <c r="F69" s="94">
        <f t="shared" ref="F69" si="34">F70</f>
        <v>14</v>
      </c>
      <c r="G69" s="94">
        <f t="shared" ref="G69" si="35">G70</f>
        <v>0</v>
      </c>
    </row>
    <row r="70" spans="1:7" ht="28.5" customHeight="1">
      <c r="A70" s="69" t="s">
        <v>53</v>
      </c>
      <c r="B70" s="93" t="s">
        <v>445</v>
      </c>
      <c r="C70" s="69" t="s">
        <v>65</v>
      </c>
      <c r="D70" s="65" t="s">
        <v>101</v>
      </c>
      <c r="E70" s="84"/>
      <c r="F70" s="84">
        <v>14</v>
      </c>
      <c r="G70" s="84">
        <v>0</v>
      </c>
    </row>
    <row r="71" spans="1:7" ht="18.75" hidden="1" customHeight="1">
      <c r="A71" s="18" t="s">
        <v>53</v>
      </c>
      <c r="B71" s="80" t="s">
        <v>157</v>
      </c>
      <c r="C71" s="18"/>
      <c r="D71" s="64" t="s">
        <v>116</v>
      </c>
      <c r="E71" s="17"/>
      <c r="F71" s="17">
        <f t="shared" ref="F71" si="36">F72+F73+F74</f>
        <v>0</v>
      </c>
      <c r="G71" s="17">
        <f t="shared" ref="G71" si="37">G72+G73+G74</f>
        <v>0</v>
      </c>
    </row>
    <row r="72" spans="1:7" ht="30" hidden="1" customHeight="1">
      <c r="A72" s="18" t="s">
        <v>53</v>
      </c>
      <c r="B72" s="80" t="s">
        <v>157</v>
      </c>
      <c r="C72" s="69" t="s">
        <v>65</v>
      </c>
      <c r="D72" s="65" t="s">
        <v>101</v>
      </c>
      <c r="E72" s="17"/>
      <c r="F72" s="17">
        <v>0</v>
      </c>
      <c r="G72" s="17">
        <v>0</v>
      </c>
    </row>
    <row r="73" spans="1:7" ht="28.5" hidden="1" customHeight="1">
      <c r="A73" s="18" t="s">
        <v>53</v>
      </c>
      <c r="B73" s="80" t="s">
        <v>157</v>
      </c>
      <c r="C73" s="18" t="s">
        <v>470</v>
      </c>
      <c r="D73" s="19" t="s">
        <v>471</v>
      </c>
      <c r="E73" s="17"/>
      <c r="F73" s="17">
        <v>0</v>
      </c>
      <c r="G73" s="17">
        <v>0</v>
      </c>
    </row>
    <row r="74" spans="1:7" ht="27.75" hidden="1" customHeight="1">
      <c r="A74" s="18" t="s">
        <v>53</v>
      </c>
      <c r="B74" s="80" t="s">
        <v>157</v>
      </c>
      <c r="C74" s="18" t="s">
        <v>384</v>
      </c>
      <c r="D74" s="19" t="s">
        <v>385</v>
      </c>
      <c r="E74" s="17"/>
      <c r="F74" s="17">
        <v>0</v>
      </c>
      <c r="G74" s="17">
        <v>0</v>
      </c>
    </row>
    <row r="75" spans="1:7" ht="24.75" hidden="1" customHeight="1">
      <c r="A75" s="69" t="s">
        <v>53</v>
      </c>
      <c r="B75" s="93" t="s">
        <v>488</v>
      </c>
      <c r="C75" s="69"/>
      <c r="D75" s="95" t="s">
        <v>489</v>
      </c>
      <c r="E75" s="17"/>
      <c r="F75" s="34">
        <f t="shared" ref="F75" si="38">F76</f>
        <v>0</v>
      </c>
      <c r="G75" s="34">
        <f t="shared" ref="G75" si="39">G76</f>
        <v>0</v>
      </c>
    </row>
    <row r="76" spans="1:7" ht="27" hidden="1" customHeight="1">
      <c r="A76" s="69" t="s">
        <v>53</v>
      </c>
      <c r="B76" s="93" t="s">
        <v>488</v>
      </c>
      <c r="C76" s="69" t="s">
        <v>65</v>
      </c>
      <c r="D76" s="65" t="s">
        <v>101</v>
      </c>
      <c r="E76" s="17"/>
      <c r="F76" s="17">
        <v>0</v>
      </c>
      <c r="G76" s="17">
        <v>0</v>
      </c>
    </row>
    <row r="77" spans="1:7" ht="28.5" customHeight="1">
      <c r="A77" s="18" t="s">
        <v>53</v>
      </c>
      <c r="B77" s="80" t="s">
        <v>157</v>
      </c>
      <c r="C77" s="18"/>
      <c r="D77" s="64" t="s">
        <v>116</v>
      </c>
      <c r="E77" s="17"/>
      <c r="F77" s="34">
        <f>F78+F79+F80</f>
        <v>183.8</v>
      </c>
      <c r="G77" s="34">
        <f>G78+G79+G80</f>
        <v>183.8</v>
      </c>
    </row>
    <row r="78" spans="1:7" ht="28.5" customHeight="1">
      <c r="A78" s="18" t="s">
        <v>53</v>
      </c>
      <c r="B78" s="80" t="s">
        <v>157</v>
      </c>
      <c r="C78" s="69" t="s">
        <v>65</v>
      </c>
      <c r="D78" s="65" t="s">
        <v>101</v>
      </c>
      <c r="E78" s="17"/>
      <c r="F78" s="83">
        <v>118.1</v>
      </c>
      <c r="G78" s="83">
        <v>118.1</v>
      </c>
    </row>
    <row r="79" spans="1:7" ht="20.25" customHeight="1">
      <c r="A79" s="18" t="s">
        <v>53</v>
      </c>
      <c r="B79" s="80" t="s">
        <v>157</v>
      </c>
      <c r="C79" s="18" t="s">
        <v>470</v>
      </c>
      <c r="D79" s="19" t="s">
        <v>471</v>
      </c>
      <c r="E79" s="17"/>
      <c r="F79" s="17">
        <v>40.700000000000003</v>
      </c>
      <c r="G79" s="17">
        <v>40.700000000000003</v>
      </c>
    </row>
    <row r="80" spans="1:7" ht="21" customHeight="1">
      <c r="A80" s="18" t="s">
        <v>53</v>
      </c>
      <c r="B80" s="80" t="s">
        <v>157</v>
      </c>
      <c r="C80" s="18" t="s">
        <v>384</v>
      </c>
      <c r="D80" s="19" t="s">
        <v>385</v>
      </c>
      <c r="E80" s="84"/>
      <c r="F80" s="84">
        <v>25</v>
      </c>
      <c r="G80" s="84">
        <v>25</v>
      </c>
    </row>
    <row r="81" spans="1:7" ht="26.25" hidden="1" customHeight="1">
      <c r="A81" s="18" t="s">
        <v>53</v>
      </c>
      <c r="B81" s="80" t="s">
        <v>584</v>
      </c>
      <c r="C81" s="18"/>
      <c r="D81" s="95" t="s">
        <v>583</v>
      </c>
      <c r="E81" s="84"/>
      <c r="F81" s="94">
        <f>F82+F83</f>
        <v>0</v>
      </c>
      <c r="G81" s="94">
        <f>G82+G83</f>
        <v>0</v>
      </c>
    </row>
    <row r="82" spans="1:7" ht="20.25" hidden="1" customHeight="1">
      <c r="A82" s="18" t="s">
        <v>53</v>
      </c>
      <c r="B82" s="80" t="s">
        <v>584</v>
      </c>
      <c r="C82" s="18" t="s">
        <v>61</v>
      </c>
      <c r="D82" s="66" t="s">
        <v>199</v>
      </c>
      <c r="E82" s="84"/>
      <c r="F82" s="84">
        <v>0</v>
      </c>
      <c r="G82" s="84">
        <v>0</v>
      </c>
    </row>
    <row r="83" spans="1:7" ht="30.75" hidden="1" customHeight="1">
      <c r="A83" s="18" t="s">
        <v>53</v>
      </c>
      <c r="B83" s="80" t="s">
        <v>584</v>
      </c>
      <c r="C83" s="18" t="s">
        <v>197</v>
      </c>
      <c r="D83" s="65" t="s">
        <v>198</v>
      </c>
      <c r="E83" s="84"/>
      <c r="F83" s="84">
        <v>0</v>
      </c>
      <c r="G83" s="84">
        <v>0</v>
      </c>
    </row>
    <row r="84" spans="1:7" ht="24.75" customHeight="1">
      <c r="A84" s="119" t="s">
        <v>43</v>
      </c>
      <c r="B84" s="93" t="s">
        <v>214</v>
      </c>
      <c r="C84" s="69"/>
      <c r="D84" s="167" t="s">
        <v>215</v>
      </c>
      <c r="E84" s="84">
        <f>E85</f>
        <v>35</v>
      </c>
      <c r="F84" s="84">
        <f t="shared" ref="F84" si="40">F85</f>
        <v>52</v>
      </c>
      <c r="G84" s="84">
        <f t="shared" ref="G84" si="41">G85</f>
        <v>52</v>
      </c>
    </row>
    <row r="85" spans="1:7" ht="25.5" customHeight="1">
      <c r="A85" s="18" t="s">
        <v>43</v>
      </c>
      <c r="B85" s="80" t="s">
        <v>214</v>
      </c>
      <c r="C85" s="18" t="s">
        <v>65</v>
      </c>
      <c r="D85" s="65" t="s">
        <v>101</v>
      </c>
      <c r="E85" s="17">
        <v>35</v>
      </c>
      <c r="F85" s="17">
        <v>52</v>
      </c>
      <c r="G85" s="17">
        <v>52</v>
      </c>
    </row>
    <row r="86" spans="1:7" ht="25.5" customHeight="1">
      <c r="A86" s="119" t="s">
        <v>43</v>
      </c>
      <c r="B86" s="93" t="s">
        <v>650</v>
      </c>
      <c r="C86" s="69"/>
      <c r="D86" s="167" t="s">
        <v>649</v>
      </c>
      <c r="E86" s="17"/>
      <c r="F86" s="34">
        <f>F87</f>
        <v>2.7</v>
      </c>
      <c r="G86" s="34">
        <f>G87</f>
        <v>2.7</v>
      </c>
    </row>
    <row r="87" spans="1:7" ht="25.5" customHeight="1">
      <c r="A87" s="18" t="s">
        <v>43</v>
      </c>
      <c r="B87" s="93" t="s">
        <v>650</v>
      </c>
      <c r="C87" s="18" t="s">
        <v>65</v>
      </c>
      <c r="D87" s="65" t="s">
        <v>101</v>
      </c>
      <c r="E87" s="17"/>
      <c r="F87" s="17">
        <v>2.7</v>
      </c>
      <c r="G87" s="17">
        <v>2.7</v>
      </c>
    </row>
    <row r="88" spans="1:7" ht="14.25" customHeight="1">
      <c r="A88" s="119" t="s">
        <v>86</v>
      </c>
      <c r="B88" s="93" t="s">
        <v>486</v>
      </c>
      <c r="C88" s="71"/>
      <c r="D88" s="166" t="s">
        <v>135</v>
      </c>
      <c r="E88" s="94">
        <f>E89</f>
        <v>30</v>
      </c>
      <c r="F88" s="94">
        <f t="shared" ref="F88" si="42">F89</f>
        <v>9</v>
      </c>
      <c r="G88" s="94">
        <f t="shared" ref="G88" si="43">G89</f>
        <v>6</v>
      </c>
    </row>
    <row r="89" spans="1:7" ht="27.75" customHeight="1">
      <c r="A89" s="67" t="s">
        <v>86</v>
      </c>
      <c r="B89" s="80" t="s">
        <v>486</v>
      </c>
      <c r="C89" s="67" t="s">
        <v>65</v>
      </c>
      <c r="D89" s="65" t="s">
        <v>101</v>
      </c>
      <c r="E89" s="17">
        <v>30</v>
      </c>
      <c r="F89" s="17">
        <v>9</v>
      </c>
      <c r="G89" s="17">
        <v>6</v>
      </c>
    </row>
    <row r="90" spans="1:7" ht="13.5" hidden="1" customHeight="1">
      <c r="A90" s="33" t="s">
        <v>35</v>
      </c>
      <c r="B90" s="80" t="s">
        <v>519</v>
      </c>
      <c r="C90" s="67"/>
      <c r="D90" s="100" t="s">
        <v>518</v>
      </c>
      <c r="E90" s="34">
        <f>E91</f>
        <v>10</v>
      </c>
      <c r="F90" s="34">
        <f t="shared" ref="F90" si="44">F91</f>
        <v>0</v>
      </c>
      <c r="G90" s="34">
        <f t="shared" ref="G90" si="45">G91</f>
        <v>0</v>
      </c>
    </row>
    <row r="91" spans="1:7" ht="34.5" hidden="1" customHeight="1">
      <c r="A91" s="67" t="s">
        <v>35</v>
      </c>
      <c r="B91" s="80" t="s">
        <v>519</v>
      </c>
      <c r="C91" s="21" t="s">
        <v>65</v>
      </c>
      <c r="D91" s="96" t="s">
        <v>393</v>
      </c>
      <c r="E91" s="17">
        <v>10</v>
      </c>
      <c r="F91" s="17">
        <v>0</v>
      </c>
      <c r="G91" s="17">
        <v>0</v>
      </c>
    </row>
    <row r="92" spans="1:7" ht="40.5" hidden="1" customHeight="1">
      <c r="A92" s="71" t="s">
        <v>35</v>
      </c>
      <c r="B92" s="80" t="s">
        <v>137</v>
      </c>
      <c r="C92" s="71"/>
      <c r="D92" s="100" t="s">
        <v>136</v>
      </c>
      <c r="E92" s="94">
        <f>E93</f>
        <v>369</v>
      </c>
      <c r="F92" s="94">
        <f t="shared" ref="F92" si="46">F93</f>
        <v>0</v>
      </c>
      <c r="G92" s="94">
        <f t="shared" ref="G92" si="47">G93</f>
        <v>0</v>
      </c>
    </row>
    <row r="93" spans="1:7" ht="42" hidden="1" customHeight="1">
      <c r="A93" s="67" t="s">
        <v>35</v>
      </c>
      <c r="B93" s="80" t="s">
        <v>137</v>
      </c>
      <c r="C93" s="21" t="s">
        <v>65</v>
      </c>
      <c r="D93" s="96" t="s">
        <v>393</v>
      </c>
      <c r="E93" s="17">
        <v>369</v>
      </c>
      <c r="F93" s="17">
        <v>0</v>
      </c>
      <c r="G93" s="17">
        <v>0</v>
      </c>
    </row>
    <row r="94" spans="1:7" ht="53.25" customHeight="1">
      <c r="A94" s="33" t="s">
        <v>457</v>
      </c>
      <c r="B94" s="80" t="s">
        <v>632</v>
      </c>
      <c r="C94" s="21"/>
      <c r="D94" s="159" t="s">
        <v>633</v>
      </c>
      <c r="E94" s="17"/>
      <c r="F94" s="34">
        <f>F95</f>
        <v>108.7</v>
      </c>
      <c r="G94" s="34">
        <f>G95</f>
        <v>0</v>
      </c>
    </row>
    <row r="95" spans="1:7" ht="28.5" customHeight="1">
      <c r="A95" s="18" t="s">
        <v>457</v>
      </c>
      <c r="B95" s="80" t="s">
        <v>632</v>
      </c>
      <c r="C95" s="21" t="s">
        <v>65</v>
      </c>
      <c r="D95" s="65" t="s">
        <v>101</v>
      </c>
      <c r="E95" s="17"/>
      <c r="F95" s="17">
        <v>108.7</v>
      </c>
      <c r="G95" s="17">
        <v>0</v>
      </c>
    </row>
    <row r="96" spans="1:7" ht="29.25" customHeight="1">
      <c r="A96" s="33" t="s">
        <v>76</v>
      </c>
      <c r="B96" s="80" t="s">
        <v>201</v>
      </c>
      <c r="C96" s="21"/>
      <c r="D96" s="168" t="s">
        <v>200</v>
      </c>
      <c r="E96" s="169">
        <f>E97</f>
        <v>5397</v>
      </c>
      <c r="F96" s="169">
        <f t="shared" ref="F96" si="48">F97</f>
        <v>13767</v>
      </c>
      <c r="G96" s="169">
        <f t="shared" ref="G96" si="49">G97</f>
        <v>13027</v>
      </c>
    </row>
    <row r="97" spans="1:7" ht="28.5" customHeight="1">
      <c r="A97" s="18" t="s">
        <v>76</v>
      </c>
      <c r="B97" s="80" t="s">
        <v>201</v>
      </c>
      <c r="C97" s="21" t="s">
        <v>65</v>
      </c>
      <c r="D97" s="65" t="s">
        <v>101</v>
      </c>
      <c r="E97" s="82">
        <v>5397</v>
      </c>
      <c r="F97" s="82">
        <v>13767</v>
      </c>
      <c r="G97" s="82">
        <v>13027</v>
      </c>
    </row>
    <row r="98" spans="1:7" ht="40.5" customHeight="1">
      <c r="A98" s="18" t="s">
        <v>76</v>
      </c>
      <c r="B98" s="80" t="s">
        <v>424</v>
      </c>
      <c r="C98" s="21"/>
      <c r="D98" s="125" t="s">
        <v>394</v>
      </c>
      <c r="E98" s="170">
        <f>E99</f>
        <v>54.6</v>
      </c>
      <c r="F98" s="170">
        <f t="shared" ref="F98" si="50">F99</f>
        <v>139.19999999999999</v>
      </c>
      <c r="G98" s="170">
        <f t="shared" ref="G98" si="51">G99</f>
        <v>132</v>
      </c>
    </row>
    <row r="99" spans="1:7" ht="26.25" customHeight="1">
      <c r="A99" s="18" t="s">
        <v>76</v>
      </c>
      <c r="B99" s="80" t="s">
        <v>424</v>
      </c>
      <c r="C99" s="21" t="s">
        <v>65</v>
      </c>
      <c r="D99" s="124" t="s">
        <v>101</v>
      </c>
      <c r="E99" s="155">
        <v>54.6</v>
      </c>
      <c r="F99" s="155">
        <v>139.19999999999999</v>
      </c>
      <c r="G99" s="155">
        <v>132</v>
      </c>
    </row>
    <row r="100" spans="1:7" ht="54" hidden="1" customHeight="1">
      <c r="A100" s="69" t="s">
        <v>76</v>
      </c>
      <c r="B100" s="93" t="s">
        <v>416</v>
      </c>
      <c r="C100" s="70"/>
      <c r="D100" s="100" t="s">
        <v>417</v>
      </c>
      <c r="E100" s="171">
        <f>E101</f>
        <v>3000</v>
      </c>
      <c r="F100" s="171">
        <f t="shared" ref="F100" si="52">F101</f>
        <v>0</v>
      </c>
      <c r="G100" s="171">
        <f t="shared" ref="G100" si="53">G101</f>
        <v>0</v>
      </c>
    </row>
    <row r="101" spans="1:7" ht="39" hidden="1" customHeight="1">
      <c r="A101" s="69" t="s">
        <v>76</v>
      </c>
      <c r="B101" s="93" t="s">
        <v>416</v>
      </c>
      <c r="C101" s="70" t="s">
        <v>65</v>
      </c>
      <c r="D101" s="65" t="s">
        <v>101</v>
      </c>
      <c r="E101" s="102">
        <v>3000</v>
      </c>
      <c r="F101" s="102">
        <v>0</v>
      </c>
      <c r="G101" s="102">
        <v>0</v>
      </c>
    </row>
    <row r="102" spans="1:7" ht="25.5" hidden="1" customHeight="1">
      <c r="A102" s="69" t="s">
        <v>76</v>
      </c>
      <c r="B102" s="93" t="s">
        <v>430</v>
      </c>
      <c r="C102" s="21"/>
      <c r="D102" s="100" t="s">
        <v>431</v>
      </c>
      <c r="E102" s="169">
        <f>E103</f>
        <v>15.2</v>
      </c>
      <c r="F102" s="169">
        <f t="shared" ref="F102" si="54">F103</f>
        <v>0</v>
      </c>
      <c r="G102" s="169">
        <f t="shared" ref="G102" si="55">G103</f>
        <v>0</v>
      </c>
    </row>
    <row r="103" spans="1:7" ht="26.25" hidden="1" customHeight="1">
      <c r="A103" s="69" t="s">
        <v>76</v>
      </c>
      <c r="B103" s="93" t="s">
        <v>430</v>
      </c>
      <c r="C103" s="70" t="s">
        <v>65</v>
      </c>
      <c r="D103" s="65" t="s">
        <v>101</v>
      </c>
      <c r="E103" s="82">
        <v>15.2</v>
      </c>
      <c r="F103" s="82">
        <v>0</v>
      </c>
      <c r="G103" s="82">
        <v>0</v>
      </c>
    </row>
    <row r="104" spans="1:7" ht="41.25" customHeight="1">
      <c r="A104" s="69" t="s">
        <v>76</v>
      </c>
      <c r="B104" s="93" t="s">
        <v>139</v>
      </c>
      <c r="C104" s="73"/>
      <c r="D104" s="100" t="s">
        <v>138</v>
      </c>
      <c r="E104" s="94">
        <f>E105</f>
        <v>4169</v>
      </c>
      <c r="F104" s="94">
        <f t="shared" ref="F104" si="56">F105</f>
        <v>3839.7</v>
      </c>
      <c r="G104" s="94">
        <f t="shared" ref="G104" si="57">G105</f>
        <v>1718</v>
      </c>
    </row>
    <row r="105" spans="1:7" ht="26.25" customHeight="1">
      <c r="A105" s="67" t="s">
        <v>76</v>
      </c>
      <c r="B105" s="80" t="s">
        <v>139</v>
      </c>
      <c r="C105" s="67" t="s">
        <v>65</v>
      </c>
      <c r="D105" s="65" t="s">
        <v>101</v>
      </c>
      <c r="E105" s="83">
        <v>4169</v>
      </c>
      <c r="F105" s="83">
        <v>3839.7</v>
      </c>
      <c r="G105" s="83">
        <v>1718</v>
      </c>
    </row>
    <row r="106" spans="1:7" ht="26.25" customHeight="1">
      <c r="A106" s="67" t="s">
        <v>76</v>
      </c>
      <c r="B106" s="135" t="s">
        <v>195</v>
      </c>
      <c r="C106" s="21"/>
      <c r="D106" s="168" t="s">
        <v>196</v>
      </c>
      <c r="E106" s="34">
        <f>E107</f>
        <v>5</v>
      </c>
      <c r="F106" s="34">
        <f t="shared" ref="F106" si="58">F107</f>
        <v>5</v>
      </c>
      <c r="G106" s="34">
        <f t="shared" ref="G106" si="59">G107</f>
        <v>0</v>
      </c>
    </row>
    <row r="107" spans="1:7" ht="27.75" customHeight="1">
      <c r="A107" s="67" t="s">
        <v>76</v>
      </c>
      <c r="B107" s="135" t="s">
        <v>195</v>
      </c>
      <c r="C107" s="21" t="s">
        <v>65</v>
      </c>
      <c r="D107" s="65" t="s">
        <v>101</v>
      </c>
      <c r="E107" s="17">
        <v>5</v>
      </c>
      <c r="F107" s="17">
        <v>5</v>
      </c>
      <c r="G107" s="17">
        <v>0</v>
      </c>
    </row>
    <row r="108" spans="1:7" ht="27.75" customHeight="1">
      <c r="A108" s="67" t="s">
        <v>76</v>
      </c>
      <c r="B108" s="135" t="s">
        <v>608</v>
      </c>
      <c r="C108" s="21"/>
      <c r="D108" s="65" t="s">
        <v>609</v>
      </c>
      <c r="E108" s="17"/>
      <c r="F108" s="17">
        <f>F109</f>
        <v>343928.9</v>
      </c>
      <c r="G108" s="17">
        <f>G109</f>
        <v>334372</v>
      </c>
    </row>
    <row r="109" spans="1:7" ht="27.75" customHeight="1">
      <c r="A109" s="67" t="s">
        <v>76</v>
      </c>
      <c r="B109" s="135" t="s">
        <v>608</v>
      </c>
      <c r="C109" s="21" t="s">
        <v>655</v>
      </c>
      <c r="D109" s="65" t="s">
        <v>656</v>
      </c>
      <c r="E109" s="17"/>
      <c r="F109" s="17">
        <v>343928.9</v>
      </c>
      <c r="G109" s="17">
        <v>334372</v>
      </c>
    </row>
    <row r="110" spans="1:7" ht="28.5" hidden="1" customHeight="1">
      <c r="A110" s="33" t="s">
        <v>41</v>
      </c>
      <c r="B110" s="135" t="s">
        <v>202</v>
      </c>
      <c r="C110" s="21"/>
      <c r="D110" s="95" t="s">
        <v>203</v>
      </c>
      <c r="E110" s="17">
        <f>E111</f>
        <v>20</v>
      </c>
      <c r="F110" s="17">
        <f t="shared" ref="F110" si="60">F111</f>
        <v>0</v>
      </c>
      <c r="G110" s="17">
        <f t="shared" ref="G110" si="61">G111</f>
        <v>0</v>
      </c>
    </row>
    <row r="111" spans="1:7" ht="26.25" hidden="1" customHeight="1">
      <c r="A111" s="67" t="s">
        <v>41</v>
      </c>
      <c r="B111" s="135" t="s">
        <v>202</v>
      </c>
      <c r="C111" s="21" t="s">
        <v>65</v>
      </c>
      <c r="D111" s="65" t="s">
        <v>101</v>
      </c>
      <c r="E111" s="17">
        <v>20</v>
      </c>
      <c r="F111" s="17">
        <v>0</v>
      </c>
      <c r="G111" s="17">
        <v>0</v>
      </c>
    </row>
    <row r="112" spans="1:7" ht="52.5" customHeight="1">
      <c r="A112" s="67" t="s">
        <v>41</v>
      </c>
      <c r="B112" s="135" t="s">
        <v>438</v>
      </c>
      <c r="C112" s="21"/>
      <c r="D112" s="95" t="s">
        <v>439</v>
      </c>
      <c r="E112" s="17">
        <f>E114</f>
        <v>0</v>
      </c>
      <c r="F112" s="34">
        <f t="shared" ref="F112" si="62">F113+F114+F115</f>
        <v>34.799999999999997</v>
      </c>
      <c r="G112" s="34">
        <f t="shared" ref="G112" si="63">G113+G114+G115</f>
        <v>34.799999999999997</v>
      </c>
    </row>
    <row r="113" spans="1:7" ht="18" hidden="1" customHeight="1">
      <c r="A113" s="67" t="s">
        <v>41</v>
      </c>
      <c r="B113" s="135" t="s">
        <v>438</v>
      </c>
      <c r="C113" s="18" t="s">
        <v>62</v>
      </c>
      <c r="D113" s="65" t="s">
        <v>103</v>
      </c>
      <c r="E113" s="17"/>
      <c r="F113" s="17">
        <v>0</v>
      </c>
      <c r="G113" s="17">
        <v>0</v>
      </c>
    </row>
    <row r="114" spans="1:7" ht="30" customHeight="1">
      <c r="A114" s="67" t="s">
        <v>41</v>
      </c>
      <c r="B114" s="135" t="s">
        <v>438</v>
      </c>
      <c r="C114" s="21" t="s">
        <v>65</v>
      </c>
      <c r="D114" s="65" t="s">
        <v>101</v>
      </c>
      <c r="E114" s="17">
        <v>0</v>
      </c>
      <c r="F114" s="17">
        <v>34.799999999999997</v>
      </c>
      <c r="G114" s="17">
        <v>34.799999999999997</v>
      </c>
    </row>
    <row r="115" spans="1:7" ht="12.75" hidden="1" customHeight="1">
      <c r="A115" s="67" t="s">
        <v>41</v>
      </c>
      <c r="B115" s="135" t="s">
        <v>438</v>
      </c>
      <c r="C115" s="18" t="s">
        <v>72</v>
      </c>
      <c r="D115" s="19" t="s">
        <v>73</v>
      </c>
      <c r="E115" s="17"/>
      <c r="F115" s="17">
        <v>0</v>
      </c>
      <c r="G115" s="17">
        <v>0</v>
      </c>
    </row>
    <row r="116" spans="1:7" ht="24.75" customHeight="1">
      <c r="A116" s="67" t="s">
        <v>41</v>
      </c>
      <c r="B116" s="80" t="s">
        <v>141</v>
      </c>
      <c r="C116" s="21"/>
      <c r="D116" s="64" t="s">
        <v>140</v>
      </c>
      <c r="E116" s="14">
        <f>E117</f>
        <v>74</v>
      </c>
      <c r="F116" s="14">
        <f t="shared" ref="F116" si="64">F117</f>
        <v>28</v>
      </c>
      <c r="G116" s="14">
        <f t="shared" ref="G116" si="65">G117</f>
        <v>27.5</v>
      </c>
    </row>
    <row r="117" spans="1:7" ht="24.75" customHeight="1">
      <c r="A117" s="67" t="s">
        <v>41</v>
      </c>
      <c r="B117" s="80" t="s">
        <v>141</v>
      </c>
      <c r="C117" s="21" t="s">
        <v>65</v>
      </c>
      <c r="D117" s="65" t="s">
        <v>101</v>
      </c>
      <c r="E117" s="62">
        <v>74</v>
      </c>
      <c r="F117" s="17">
        <v>28</v>
      </c>
      <c r="G117" s="17">
        <v>27.5</v>
      </c>
    </row>
    <row r="118" spans="1:7" ht="26.25" customHeight="1">
      <c r="A118" s="120" t="s">
        <v>7</v>
      </c>
      <c r="B118" s="80" t="s">
        <v>216</v>
      </c>
      <c r="C118" s="73"/>
      <c r="D118" s="100" t="s">
        <v>144</v>
      </c>
      <c r="E118" s="172">
        <f>E119+E120</f>
        <v>409.7</v>
      </c>
      <c r="F118" s="172">
        <f t="shared" ref="F118" si="66">F119+F120</f>
        <v>613.20000000000005</v>
      </c>
      <c r="G118" s="172">
        <f t="shared" ref="G118" si="67">G119+G120</f>
        <v>613</v>
      </c>
    </row>
    <row r="119" spans="1:7" ht="26.25" customHeight="1">
      <c r="A119" s="18" t="s">
        <v>7</v>
      </c>
      <c r="B119" s="80" t="s">
        <v>216</v>
      </c>
      <c r="C119" s="18" t="s">
        <v>74</v>
      </c>
      <c r="D119" s="65" t="s">
        <v>75</v>
      </c>
      <c r="E119" s="17">
        <v>369</v>
      </c>
      <c r="F119" s="17">
        <v>0</v>
      </c>
      <c r="G119" s="17">
        <v>0</v>
      </c>
    </row>
    <row r="120" spans="1:7" ht="27.75" customHeight="1">
      <c r="A120" s="18" t="s">
        <v>7</v>
      </c>
      <c r="B120" s="80" t="s">
        <v>216</v>
      </c>
      <c r="C120" s="18" t="s">
        <v>65</v>
      </c>
      <c r="D120" s="65" t="s">
        <v>101</v>
      </c>
      <c r="E120" s="74">
        <v>40.700000000000003</v>
      </c>
      <c r="F120" s="74">
        <v>613.20000000000005</v>
      </c>
      <c r="G120" s="74">
        <v>613</v>
      </c>
    </row>
    <row r="121" spans="1:7" ht="27.75" customHeight="1">
      <c r="A121" s="33" t="s">
        <v>93</v>
      </c>
      <c r="B121" s="80" t="s">
        <v>146</v>
      </c>
      <c r="C121" s="61"/>
      <c r="D121" s="64" t="s">
        <v>145</v>
      </c>
      <c r="E121" s="173">
        <f>E122</f>
        <v>334</v>
      </c>
      <c r="F121" s="173">
        <f>F122+F123</f>
        <v>629</v>
      </c>
      <c r="G121" s="173">
        <f>G122+G123</f>
        <v>561</v>
      </c>
    </row>
    <row r="122" spans="1:7" ht="27.75" customHeight="1">
      <c r="A122" s="18" t="s">
        <v>93</v>
      </c>
      <c r="B122" s="80" t="s">
        <v>146</v>
      </c>
      <c r="C122" s="18" t="s">
        <v>65</v>
      </c>
      <c r="D122" s="65" t="s">
        <v>101</v>
      </c>
      <c r="E122" s="17">
        <v>334</v>
      </c>
      <c r="F122" s="17">
        <v>240</v>
      </c>
      <c r="G122" s="17">
        <v>238</v>
      </c>
    </row>
    <row r="123" spans="1:7" ht="19.5" customHeight="1">
      <c r="A123" s="18" t="s">
        <v>93</v>
      </c>
      <c r="B123" s="80" t="s">
        <v>146</v>
      </c>
      <c r="C123" s="143" t="s">
        <v>549</v>
      </c>
      <c r="D123" s="65" t="s">
        <v>550</v>
      </c>
      <c r="E123" s="17"/>
      <c r="F123" s="17">
        <v>389</v>
      </c>
      <c r="G123" s="17">
        <v>323</v>
      </c>
    </row>
    <row r="124" spans="1:7" ht="38.25" hidden="1" customHeight="1">
      <c r="A124" s="33" t="s">
        <v>93</v>
      </c>
      <c r="B124" s="80" t="s">
        <v>621</v>
      </c>
      <c r="C124" s="61"/>
      <c r="D124" s="64" t="s">
        <v>620</v>
      </c>
      <c r="E124" s="17"/>
      <c r="F124" s="17">
        <f>F125</f>
        <v>0</v>
      </c>
      <c r="G124" s="17">
        <f>G125</f>
        <v>0</v>
      </c>
    </row>
    <row r="125" spans="1:7" ht="24" hidden="1" customHeight="1">
      <c r="A125" s="18" t="s">
        <v>93</v>
      </c>
      <c r="B125" s="80" t="s">
        <v>621</v>
      </c>
      <c r="C125" s="18" t="s">
        <v>65</v>
      </c>
      <c r="D125" s="65" t="s">
        <v>101</v>
      </c>
      <c r="E125" s="17"/>
      <c r="F125" s="17">
        <v>0</v>
      </c>
      <c r="G125" s="17">
        <v>0</v>
      </c>
    </row>
    <row r="126" spans="1:7" ht="24.75" hidden="1" customHeight="1">
      <c r="A126" s="33" t="s">
        <v>93</v>
      </c>
      <c r="B126" s="137" t="s">
        <v>652</v>
      </c>
      <c r="C126" s="61"/>
      <c r="D126" s="163" t="s">
        <v>653</v>
      </c>
      <c r="E126" s="17"/>
      <c r="F126" s="34">
        <f>F127</f>
        <v>0</v>
      </c>
      <c r="G126" s="34">
        <f>G127</f>
        <v>0</v>
      </c>
    </row>
    <row r="127" spans="1:7" ht="28.5" hidden="1" customHeight="1">
      <c r="A127" s="18" t="s">
        <v>93</v>
      </c>
      <c r="B127" s="80" t="s">
        <v>652</v>
      </c>
      <c r="C127" s="18" t="s">
        <v>65</v>
      </c>
      <c r="D127" s="124" t="s">
        <v>101</v>
      </c>
      <c r="E127" s="17"/>
      <c r="F127" s="17">
        <v>0</v>
      </c>
      <c r="G127" s="17">
        <v>0</v>
      </c>
    </row>
    <row r="128" spans="1:7" ht="27.75" customHeight="1">
      <c r="A128" s="33" t="s">
        <v>93</v>
      </c>
      <c r="B128" s="80" t="s">
        <v>209</v>
      </c>
      <c r="C128" s="21"/>
      <c r="D128" s="123" t="s">
        <v>210</v>
      </c>
      <c r="E128" s="34">
        <f>E129</f>
        <v>20</v>
      </c>
      <c r="F128" s="34">
        <f t="shared" ref="F128" si="68">F129</f>
        <v>20</v>
      </c>
      <c r="G128" s="34">
        <f t="shared" ref="G128" si="69">G129</f>
        <v>17</v>
      </c>
    </row>
    <row r="129" spans="1:7" ht="28.5" customHeight="1">
      <c r="A129" s="67" t="s">
        <v>93</v>
      </c>
      <c r="B129" s="80" t="s">
        <v>209</v>
      </c>
      <c r="C129" s="21" t="s">
        <v>65</v>
      </c>
      <c r="D129" s="65" t="s">
        <v>101</v>
      </c>
      <c r="E129" s="17">
        <v>20</v>
      </c>
      <c r="F129" s="17">
        <v>20</v>
      </c>
      <c r="G129" s="17">
        <v>17</v>
      </c>
    </row>
    <row r="130" spans="1:7" ht="27.75" hidden="1" customHeight="1">
      <c r="A130" s="67" t="s">
        <v>93</v>
      </c>
      <c r="B130" s="80" t="s">
        <v>491</v>
      </c>
      <c r="C130" s="21"/>
      <c r="D130" s="159" t="s">
        <v>492</v>
      </c>
      <c r="E130" s="129"/>
      <c r="F130" s="94">
        <f t="shared" ref="F130" si="70">F131</f>
        <v>0</v>
      </c>
      <c r="G130" s="94">
        <f t="shared" ref="G130" si="71">G131</f>
        <v>0</v>
      </c>
    </row>
    <row r="131" spans="1:7" ht="13.5" hidden="1" customHeight="1">
      <c r="A131" s="67" t="s">
        <v>93</v>
      </c>
      <c r="B131" s="80" t="s">
        <v>491</v>
      </c>
      <c r="C131" s="21" t="s">
        <v>74</v>
      </c>
      <c r="D131" s="65" t="s">
        <v>75</v>
      </c>
      <c r="E131" s="74"/>
      <c r="F131" s="17">
        <v>0</v>
      </c>
      <c r="G131" s="17">
        <v>0</v>
      </c>
    </row>
    <row r="132" spans="1:7" ht="16.5" hidden="1" customHeight="1">
      <c r="A132" s="67" t="s">
        <v>93</v>
      </c>
      <c r="B132" s="80" t="s">
        <v>500</v>
      </c>
      <c r="C132" s="21"/>
      <c r="D132" s="159" t="s">
        <v>501</v>
      </c>
      <c r="E132" s="74"/>
      <c r="F132" s="34">
        <f t="shared" ref="F132" si="72">F133</f>
        <v>0</v>
      </c>
      <c r="G132" s="34">
        <f t="shared" ref="G132" si="73">G133</f>
        <v>0</v>
      </c>
    </row>
    <row r="133" spans="1:7" ht="26.25" hidden="1" customHeight="1">
      <c r="A133" s="67" t="s">
        <v>93</v>
      </c>
      <c r="B133" s="80" t="s">
        <v>500</v>
      </c>
      <c r="C133" s="21" t="s">
        <v>74</v>
      </c>
      <c r="D133" s="65" t="s">
        <v>75</v>
      </c>
      <c r="E133" s="74"/>
      <c r="F133" s="17">
        <v>0</v>
      </c>
      <c r="G133" s="17">
        <v>0</v>
      </c>
    </row>
    <row r="134" spans="1:7" ht="26.25" hidden="1" customHeight="1">
      <c r="A134" s="67" t="s">
        <v>93</v>
      </c>
      <c r="B134" s="136" t="s">
        <v>572</v>
      </c>
      <c r="C134" s="21"/>
      <c r="D134" s="123" t="s">
        <v>574</v>
      </c>
      <c r="E134" s="74"/>
      <c r="F134" s="34">
        <f>F135</f>
        <v>0</v>
      </c>
      <c r="G134" s="34">
        <f>G135</f>
        <v>0</v>
      </c>
    </row>
    <row r="135" spans="1:7" ht="41.25" hidden="1" customHeight="1">
      <c r="A135" s="67" t="s">
        <v>93</v>
      </c>
      <c r="B135" s="80" t="s">
        <v>572</v>
      </c>
      <c r="C135" s="21" t="s">
        <v>573</v>
      </c>
      <c r="D135" s="174" t="s">
        <v>575</v>
      </c>
      <c r="E135" s="74"/>
      <c r="F135" s="17">
        <v>0</v>
      </c>
      <c r="G135" s="17">
        <v>0</v>
      </c>
    </row>
    <row r="136" spans="1:7" ht="28.5" customHeight="1">
      <c r="A136" s="33" t="s">
        <v>93</v>
      </c>
      <c r="B136" s="80" t="s">
        <v>578</v>
      </c>
      <c r="C136" s="21"/>
      <c r="D136" s="123" t="s">
        <v>577</v>
      </c>
      <c r="E136" s="74"/>
      <c r="F136" s="34">
        <f>F137</f>
        <v>109</v>
      </c>
      <c r="G136" s="34">
        <f>G137</f>
        <v>109</v>
      </c>
    </row>
    <row r="137" spans="1:7" ht="28.5" customHeight="1">
      <c r="A137" s="67" t="s">
        <v>93</v>
      </c>
      <c r="B137" s="80" t="s">
        <v>578</v>
      </c>
      <c r="C137" s="21" t="s">
        <v>65</v>
      </c>
      <c r="D137" s="65" t="s">
        <v>101</v>
      </c>
      <c r="E137" s="74"/>
      <c r="F137" s="17">
        <v>109</v>
      </c>
      <c r="G137" s="17">
        <v>109</v>
      </c>
    </row>
    <row r="138" spans="1:7" ht="32.25" hidden="1" customHeight="1">
      <c r="A138" s="67" t="s">
        <v>93</v>
      </c>
      <c r="B138" s="80" t="s">
        <v>602</v>
      </c>
      <c r="C138" s="21"/>
      <c r="D138" s="116" t="s">
        <v>586</v>
      </c>
      <c r="E138" s="74"/>
      <c r="F138" s="17">
        <f>F139</f>
        <v>0</v>
      </c>
      <c r="G138" s="17">
        <f>G139</f>
        <v>0</v>
      </c>
    </row>
    <row r="139" spans="1:7" ht="31.5" hidden="1" customHeight="1">
      <c r="A139" s="67" t="s">
        <v>93</v>
      </c>
      <c r="B139" s="80" t="s">
        <v>602</v>
      </c>
      <c r="C139" s="21" t="s">
        <v>65</v>
      </c>
      <c r="D139" s="65" t="s">
        <v>101</v>
      </c>
      <c r="E139" s="74"/>
      <c r="F139" s="17">
        <v>0</v>
      </c>
      <c r="G139" s="17">
        <v>0</v>
      </c>
    </row>
    <row r="140" spans="1:7" ht="27.75" hidden="1" customHeight="1">
      <c r="A140" s="67" t="s">
        <v>93</v>
      </c>
      <c r="B140" s="80" t="s">
        <v>587</v>
      </c>
      <c r="C140" s="21"/>
      <c r="D140" s="116" t="s">
        <v>599</v>
      </c>
      <c r="E140" s="74"/>
      <c r="F140" s="17">
        <f>F141</f>
        <v>0</v>
      </c>
      <c r="G140" s="17">
        <f>G141</f>
        <v>0</v>
      </c>
    </row>
    <row r="141" spans="1:7" ht="18.75" hidden="1" customHeight="1">
      <c r="A141" s="67" t="s">
        <v>93</v>
      </c>
      <c r="B141" s="80" t="s">
        <v>587</v>
      </c>
      <c r="C141" s="21" t="s">
        <v>65</v>
      </c>
      <c r="D141" s="65" t="s">
        <v>101</v>
      </c>
      <c r="E141" s="74"/>
      <c r="F141" s="17">
        <v>0</v>
      </c>
      <c r="G141" s="17">
        <v>0</v>
      </c>
    </row>
    <row r="142" spans="1:7" ht="27" customHeight="1">
      <c r="A142" s="33" t="s">
        <v>93</v>
      </c>
      <c r="B142" s="80" t="s">
        <v>646</v>
      </c>
      <c r="C142" s="21"/>
      <c r="D142" s="125" t="s">
        <v>647</v>
      </c>
      <c r="E142" s="74"/>
      <c r="F142" s="34">
        <f>F143</f>
        <v>1123</v>
      </c>
      <c r="G142" s="34">
        <f>G143</f>
        <v>1123</v>
      </c>
    </row>
    <row r="143" spans="1:7" ht="29.25" customHeight="1">
      <c r="A143" s="67" t="s">
        <v>93</v>
      </c>
      <c r="B143" s="80" t="s">
        <v>646</v>
      </c>
      <c r="C143" s="21" t="s">
        <v>74</v>
      </c>
      <c r="D143" s="65" t="s">
        <v>75</v>
      </c>
      <c r="E143" s="74"/>
      <c r="F143" s="17">
        <v>1123</v>
      </c>
      <c r="G143" s="17">
        <v>1123</v>
      </c>
    </row>
    <row r="144" spans="1:7" ht="32.25" customHeight="1">
      <c r="A144" s="33" t="s">
        <v>93</v>
      </c>
      <c r="B144" s="80" t="s">
        <v>157</v>
      </c>
      <c r="C144" s="21"/>
      <c r="D144" s="64" t="s">
        <v>116</v>
      </c>
      <c r="E144" s="74"/>
      <c r="F144" s="34">
        <f>F145</f>
        <v>65.400000000000006</v>
      </c>
      <c r="G144" s="34">
        <f>G145</f>
        <v>65.400000000000006</v>
      </c>
    </row>
    <row r="145" spans="1:7" ht="30" customHeight="1">
      <c r="A145" s="67" t="s">
        <v>93</v>
      </c>
      <c r="B145" s="80" t="s">
        <v>157</v>
      </c>
      <c r="C145" s="21" t="s">
        <v>65</v>
      </c>
      <c r="D145" s="65" t="s">
        <v>101</v>
      </c>
      <c r="E145" s="74"/>
      <c r="F145" s="17">
        <v>65.400000000000006</v>
      </c>
      <c r="G145" s="17">
        <v>65.400000000000006</v>
      </c>
    </row>
    <row r="146" spans="1:7" s="12" customFormat="1" ht="18.75" customHeight="1">
      <c r="A146" s="121" t="s">
        <v>422</v>
      </c>
      <c r="B146" s="80" t="s">
        <v>543</v>
      </c>
      <c r="C146" s="108"/>
      <c r="D146" s="124" t="s">
        <v>441</v>
      </c>
      <c r="E146" s="35"/>
      <c r="F146" s="34">
        <f>F147</f>
        <v>1692.1</v>
      </c>
      <c r="G146" s="34">
        <f>G147</f>
        <v>1692.1</v>
      </c>
    </row>
    <row r="147" spans="1:7" s="12" customFormat="1" ht="27" customHeight="1">
      <c r="A147" s="67" t="s">
        <v>422</v>
      </c>
      <c r="B147" s="80" t="s">
        <v>543</v>
      </c>
      <c r="C147" s="67" t="s">
        <v>65</v>
      </c>
      <c r="D147" s="65" t="s">
        <v>101</v>
      </c>
      <c r="E147" s="35"/>
      <c r="F147" s="35">
        <v>1692.1</v>
      </c>
      <c r="G147" s="35">
        <v>1692.1</v>
      </c>
    </row>
    <row r="148" spans="1:7" s="12" customFormat="1" ht="27" hidden="1" customHeight="1">
      <c r="A148" s="121" t="s">
        <v>422</v>
      </c>
      <c r="B148" s="80" t="s">
        <v>580</v>
      </c>
      <c r="C148" s="108" t="s">
        <v>65</v>
      </c>
      <c r="D148" s="124" t="s">
        <v>581</v>
      </c>
      <c r="E148" s="35"/>
      <c r="F148" s="34">
        <f>F149</f>
        <v>0</v>
      </c>
      <c r="G148" s="34">
        <f>G149</f>
        <v>0</v>
      </c>
    </row>
    <row r="149" spans="1:7" s="12" customFormat="1" ht="27" hidden="1" customHeight="1">
      <c r="A149" s="67" t="s">
        <v>422</v>
      </c>
      <c r="B149" s="80" t="s">
        <v>580</v>
      </c>
      <c r="C149" s="67" t="s">
        <v>65</v>
      </c>
      <c r="D149" s="65" t="s">
        <v>101</v>
      </c>
      <c r="E149" s="35"/>
      <c r="F149" s="35">
        <v>0</v>
      </c>
      <c r="G149" s="35">
        <v>0</v>
      </c>
    </row>
    <row r="150" spans="1:7" s="12" customFormat="1" ht="21" hidden="1" customHeight="1">
      <c r="A150" s="67" t="s">
        <v>422</v>
      </c>
      <c r="B150" s="80" t="s">
        <v>606</v>
      </c>
      <c r="C150" s="67"/>
      <c r="D150" s="175" t="s">
        <v>607</v>
      </c>
      <c r="E150" s="35"/>
      <c r="F150" s="35">
        <f>F151</f>
        <v>0</v>
      </c>
      <c r="G150" s="35">
        <f>G151</f>
        <v>0</v>
      </c>
    </row>
    <row r="151" spans="1:7" s="12" customFormat="1" ht="27" hidden="1" customHeight="1">
      <c r="A151" s="67" t="s">
        <v>422</v>
      </c>
      <c r="B151" s="80" t="s">
        <v>606</v>
      </c>
      <c r="C151" s="67" t="s">
        <v>65</v>
      </c>
      <c r="D151" s="65" t="s">
        <v>101</v>
      </c>
      <c r="E151" s="35"/>
      <c r="F151" s="35">
        <v>0</v>
      </c>
      <c r="G151" s="35">
        <v>0</v>
      </c>
    </row>
    <row r="152" spans="1:7" s="12" customFormat="1" ht="41.25" customHeight="1">
      <c r="A152" s="121" t="s">
        <v>422</v>
      </c>
      <c r="B152" s="80" t="s">
        <v>623</v>
      </c>
      <c r="C152" s="108"/>
      <c r="D152" s="124" t="s">
        <v>624</v>
      </c>
      <c r="E152" s="35"/>
      <c r="F152" s="34">
        <f>F153</f>
        <v>18</v>
      </c>
      <c r="G152" s="34">
        <f>G153</f>
        <v>15</v>
      </c>
    </row>
    <row r="153" spans="1:7" s="12" customFormat="1" ht="27" customHeight="1">
      <c r="A153" s="67" t="s">
        <v>422</v>
      </c>
      <c r="B153" s="80" t="s">
        <v>623</v>
      </c>
      <c r="C153" s="67" t="s">
        <v>65</v>
      </c>
      <c r="D153" s="65" t="s">
        <v>101</v>
      </c>
      <c r="E153" s="35"/>
      <c r="F153" s="35">
        <v>18</v>
      </c>
      <c r="G153" s="35">
        <v>15</v>
      </c>
    </row>
    <row r="154" spans="1:7" s="12" customFormat="1" ht="66.75" customHeight="1">
      <c r="A154" s="68" t="s">
        <v>11</v>
      </c>
      <c r="B154" s="80" t="s">
        <v>175</v>
      </c>
      <c r="C154" s="68"/>
      <c r="D154" s="64" t="s">
        <v>174</v>
      </c>
      <c r="E154" s="35"/>
      <c r="F154" s="176">
        <f>F155</f>
        <v>478</v>
      </c>
      <c r="G154" s="176">
        <f>G155</f>
        <v>478</v>
      </c>
    </row>
    <row r="155" spans="1:7" s="12" customFormat="1" ht="27" customHeight="1">
      <c r="A155" s="68" t="s">
        <v>11</v>
      </c>
      <c r="B155" s="80" t="s">
        <v>175</v>
      </c>
      <c r="C155" s="67" t="s">
        <v>65</v>
      </c>
      <c r="D155" s="65" t="s">
        <v>101</v>
      </c>
      <c r="E155" s="35"/>
      <c r="F155" s="35">
        <v>478</v>
      </c>
      <c r="G155" s="35">
        <v>478</v>
      </c>
    </row>
    <row r="156" spans="1:7" ht="15.75" customHeight="1">
      <c r="A156" s="33" t="s">
        <v>95</v>
      </c>
      <c r="B156" s="92" t="s">
        <v>148</v>
      </c>
      <c r="C156" s="15"/>
      <c r="D156" s="81" t="s">
        <v>147</v>
      </c>
      <c r="E156" s="14" t="e">
        <f>E157+E158+E159+E160+#REF!+E161</f>
        <v>#REF!</v>
      </c>
      <c r="F156" s="14">
        <f t="shared" ref="F156" si="74">F157+F158+F159+F160+F161</f>
        <v>386</v>
      </c>
      <c r="G156" s="14">
        <f t="shared" ref="G156" si="75">G157+G158+G159+G160+G161</f>
        <v>378</v>
      </c>
    </row>
    <row r="157" spans="1:7" ht="16.5" customHeight="1">
      <c r="A157" s="69" t="s">
        <v>95</v>
      </c>
      <c r="B157" s="92" t="s">
        <v>148</v>
      </c>
      <c r="C157" s="15" t="s">
        <v>61</v>
      </c>
      <c r="D157" s="66" t="s">
        <v>199</v>
      </c>
      <c r="E157" s="17">
        <v>130</v>
      </c>
      <c r="F157" s="17">
        <v>267</v>
      </c>
      <c r="G157" s="17">
        <v>266</v>
      </c>
    </row>
    <row r="158" spans="1:7" ht="26.25" hidden="1" customHeight="1">
      <c r="A158" s="69" t="s">
        <v>95</v>
      </c>
      <c r="B158" s="92" t="s">
        <v>148</v>
      </c>
      <c r="C158" s="15" t="s">
        <v>62</v>
      </c>
      <c r="D158" s="65" t="s">
        <v>103</v>
      </c>
      <c r="E158" s="17">
        <v>1</v>
      </c>
      <c r="F158" s="17">
        <v>0</v>
      </c>
      <c r="G158" s="17">
        <v>0</v>
      </c>
    </row>
    <row r="159" spans="1:7" ht="27" hidden="1" customHeight="1">
      <c r="A159" s="69" t="s">
        <v>95</v>
      </c>
      <c r="B159" s="92" t="s">
        <v>148</v>
      </c>
      <c r="C159" s="18" t="s">
        <v>99</v>
      </c>
      <c r="D159" s="65" t="s">
        <v>100</v>
      </c>
      <c r="E159" s="17">
        <v>6.2</v>
      </c>
      <c r="F159" s="17">
        <v>0</v>
      </c>
      <c r="G159" s="17">
        <v>0</v>
      </c>
    </row>
    <row r="160" spans="1:7" ht="15.75" customHeight="1">
      <c r="A160" s="69" t="s">
        <v>95</v>
      </c>
      <c r="B160" s="92" t="s">
        <v>148</v>
      </c>
      <c r="C160" s="15" t="s">
        <v>197</v>
      </c>
      <c r="D160" s="65" t="s">
        <v>198</v>
      </c>
      <c r="E160" s="17">
        <v>44</v>
      </c>
      <c r="F160" s="17">
        <v>92</v>
      </c>
      <c r="G160" s="17">
        <v>91</v>
      </c>
    </row>
    <row r="161" spans="1:7" ht="25.5">
      <c r="A161" s="69" t="s">
        <v>95</v>
      </c>
      <c r="B161" s="92" t="s">
        <v>148</v>
      </c>
      <c r="C161" s="15" t="s">
        <v>65</v>
      </c>
      <c r="D161" s="65" t="s">
        <v>101</v>
      </c>
      <c r="E161" s="17">
        <v>44.8</v>
      </c>
      <c r="F161" s="17">
        <v>27</v>
      </c>
      <c r="G161" s="17">
        <v>21</v>
      </c>
    </row>
    <row r="162" spans="1:7" ht="26.25" hidden="1" customHeight="1">
      <c r="A162" s="21" t="s">
        <v>10</v>
      </c>
      <c r="B162" s="140" t="s">
        <v>528</v>
      </c>
      <c r="C162" s="67"/>
      <c r="D162" s="128" t="s">
        <v>529</v>
      </c>
      <c r="E162" s="17"/>
      <c r="F162" s="34">
        <f>F163</f>
        <v>0</v>
      </c>
      <c r="G162" s="34">
        <f>G163</f>
        <v>0</v>
      </c>
    </row>
    <row r="163" spans="1:7" ht="28.5" hidden="1" customHeight="1">
      <c r="A163" s="21" t="s">
        <v>10</v>
      </c>
      <c r="B163" s="140" t="s">
        <v>528</v>
      </c>
      <c r="C163" s="15" t="s">
        <v>65</v>
      </c>
      <c r="D163" s="124" t="s">
        <v>101</v>
      </c>
      <c r="E163" s="17"/>
      <c r="F163" s="17">
        <v>0</v>
      </c>
      <c r="G163" s="17">
        <v>0</v>
      </c>
    </row>
    <row r="164" spans="1:7" ht="23.25" hidden="1" customHeight="1">
      <c r="A164" s="21" t="s">
        <v>10</v>
      </c>
      <c r="B164" s="177" t="s">
        <v>561</v>
      </c>
      <c r="C164" s="67"/>
      <c r="D164" s="128" t="s">
        <v>562</v>
      </c>
      <c r="E164" s="17"/>
      <c r="F164" s="34">
        <f>F165</f>
        <v>0</v>
      </c>
      <c r="G164" s="34">
        <f>G165</f>
        <v>0</v>
      </c>
    </row>
    <row r="165" spans="1:7" ht="19.5" hidden="1" customHeight="1">
      <c r="A165" s="21" t="s">
        <v>10</v>
      </c>
      <c r="B165" s="140" t="s">
        <v>561</v>
      </c>
      <c r="C165" s="18" t="s">
        <v>569</v>
      </c>
      <c r="D165" s="19" t="s">
        <v>570</v>
      </c>
      <c r="E165" s="17"/>
      <c r="F165" s="17">
        <v>0</v>
      </c>
      <c r="G165" s="17">
        <v>0</v>
      </c>
    </row>
    <row r="166" spans="1:7" ht="37.5" customHeight="1">
      <c r="A166" s="120" t="s">
        <v>10</v>
      </c>
      <c r="B166" s="138" t="s">
        <v>185</v>
      </c>
      <c r="C166" s="70"/>
      <c r="D166" s="100" t="s">
        <v>184</v>
      </c>
      <c r="E166" s="84"/>
      <c r="F166" s="94">
        <f>F167</f>
        <v>275.39999999999998</v>
      </c>
      <c r="G166" s="94">
        <f>G167</f>
        <v>275</v>
      </c>
    </row>
    <row r="167" spans="1:7" ht="24.75" customHeight="1">
      <c r="A167" s="120" t="s">
        <v>10</v>
      </c>
      <c r="B167" s="138" t="s">
        <v>185</v>
      </c>
      <c r="C167" s="67" t="s">
        <v>65</v>
      </c>
      <c r="D167" s="65" t="s">
        <v>101</v>
      </c>
      <c r="E167" s="84"/>
      <c r="F167" s="84">
        <v>275.39999999999998</v>
      </c>
      <c r="G167" s="84">
        <v>275</v>
      </c>
    </row>
    <row r="168" spans="1:7" ht="14.25" customHeight="1">
      <c r="A168" s="119" t="s">
        <v>12</v>
      </c>
      <c r="B168" s="93" t="s">
        <v>150</v>
      </c>
      <c r="C168" s="69"/>
      <c r="D168" s="166" t="s">
        <v>149</v>
      </c>
      <c r="E168" s="172">
        <f>E169</f>
        <v>528</v>
      </c>
      <c r="F168" s="172">
        <f t="shared" ref="F168" si="76">F169</f>
        <v>814</v>
      </c>
      <c r="G168" s="172">
        <f t="shared" ref="G168" si="77">G169</f>
        <v>814</v>
      </c>
    </row>
    <row r="169" spans="1:7" ht="12.75" customHeight="1">
      <c r="A169" s="67" t="s">
        <v>12</v>
      </c>
      <c r="B169" s="80" t="s">
        <v>150</v>
      </c>
      <c r="C169" s="67" t="s">
        <v>87</v>
      </c>
      <c r="D169" s="65" t="s">
        <v>102</v>
      </c>
      <c r="E169" s="17">
        <v>528</v>
      </c>
      <c r="F169" s="17">
        <v>814</v>
      </c>
      <c r="G169" s="17">
        <v>814</v>
      </c>
    </row>
    <row r="170" spans="1:7" ht="53.25" customHeight="1">
      <c r="A170" s="33" t="s">
        <v>12</v>
      </c>
      <c r="B170" s="80" t="s">
        <v>152</v>
      </c>
      <c r="C170" s="18"/>
      <c r="D170" s="100" t="s">
        <v>151</v>
      </c>
      <c r="E170" s="14">
        <f>E171</f>
        <v>38.4</v>
      </c>
      <c r="F170" s="14">
        <f t="shared" ref="F170" si="78">F171</f>
        <v>57.6</v>
      </c>
      <c r="G170" s="14">
        <f t="shared" ref="G170" si="79">G171</f>
        <v>51</v>
      </c>
    </row>
    <row r="171" spans="1:7" ht="17.25" customHeight="1">
      <c r="A171" s="18" t="s">
        <v>12</v>
      </c>
      <c r="B171" s="80" t="s">
        <v>152</v>
      </c>
      <c r="C171" s="67" t="s">
        <v>87</v>
      </c>
      <c r="D171" s="65" t="s">
        <v>102</v>
      </c>
      <c r="E171" s="17">
        <v>38.4</v>
      </c>
      <c r="F171" s="17">
        <v>57.6</v>
      </c>
      <c r="G171" s="17">
        <v>51</v>
      </c>
    </row>
    <row r="172" spans="1:7" ht="26.25" hidden="1" customHeight="1">
      <c r="A172" s="33" t="s">
        <v>498</v>
      </c>
      <c r="B172" s="80" t="s">
        <v>157</v>
      </c>
      <c r="C172" s="67"/>
      <c r="D172" s="64" t="s">
        <v>116</v>
      </c>
      <c r="E172" s="17"/>
      <c r="F172" s="17">
        <f t="shared" ref="F172" si="80">F173</f>
        <v>0</v>
      </c>
      <c r="G172" s="17">
        <f t="shared" ref="G172" si="81">G173</f>
        <v>0</v>
      </c>
    </row>
    <row r="173" spans="1:7" ht="27" hidden="1" customHeight="1">
      <c r="A173" s="18" t="s">
        <v>498</v>
      </c>
      <c r="B173" s="80" t="s">
        <v>157</v>
      </c>
      <c r="C173" s="67" t="s">
        <v>112</v>
      </c>
      <c r="D173" s="65" t="s">
        <v>113</v>
      </c>
      <c r="E173" s="17"/>
      <c r="F173" s="17">
        <v>0</v>
      </c>
      <c r="G173" s="17">
        <v>0</v>
      </c>
    </row>
    <row r="174" spans="1:7" ht="17.25" hidden="1" customHeight="1">
      <c r="A174" s="67" t="s">
        <v>13</v>
      </c>
      <c r="B174" s="80" t="s">
        <v>507</v>
      </c>
      <c r="C174" s="45"/>
      <c r="D174" s="118" t="s">
        <v>506</v>
      </c>
      <c r="E174" s="17">
        <f>E175</f>
        <v>0</v>
      </c>
      <c r="F174" s="17">
        <f t="shared" ref="F174" si="82">F175</f>
        <v>0</v>
      </c>
      <c r="G174" s="17">
        <f t="shared" ref="G174" si="83">G175</f>
        <v>0</v>
      </c>
    </row>
    <row r="175" spans="1:7" ht="39" hidden="1" customHeight="1">
      <c r="A175" s="67" t="s">
        <v>13</v>
      </c>
      <c r="B175" s="80" t="s">
        <v>507</v>
      </c>
      <c r="C175" s="45" t="s">
        <v>434</v>
      </c>
      <c r="D175" s="65" t="s">
        <v>435</v>
      </c>
      <c r="E175" s="17">
        <v>0</v>
      </c>
      <c r="F175" s="17">
        <v>0</v>
      </c>
      <c r="G175" s="17">
        <v>0</v>
      </c>
    </row>
    <row r="176" spans="1:7" ht="25.5" hidden="1" customHeight="1">
      <c r="A176" s="18" t="s">
        <v>498</v>
      </c>
      <c r="B176" s="80" t="s">
        <v>157</v>
      </c>
      <c r="C176" s="67"/>
      <c r="D176" s="64" t="s">
        <v>116</v>
      </c>
      <c r="E176" s="17"/>
      <c r="F176" s="34">
        <f>F177+F178</f>
        <v>0</v>
      </c>
      <c r="G176" s="34">
        <f>G177+G178</f>
        <v>0</v>
      </c>
    </row>
    <row r="177" spans="1:7" ht="27.75" hidden="1" customHeight="1">
      <c r="A177" s="18" t="s">
        <v>498</v>
      </c>
      <c r="B177" s="80" t="s">
        <v>157</v>
      </c>
      <c r="C177" s="67" t="s">
        <v>112</v>
      </c>
      <c r="D177" s="65" t="s">
        <v>113</v>
      </c>
      <c r="E177" s="17"/>
      <c r="F177" s="17">
        <v>0</v>
      </c>
      <c r="G177" s="17">
        <v>0</v>
      </c>
    </row>
    <row r="178" spans="1:7" ht="27.75" hidden="1" customHeight="1">
      <c r="A178" s="18" t="s">
        <v>498</v>
      </c>
      <c r="B178" s="80" t="s">
        <v>157</v>
      </c>
      <c r="C178" s="18" t="s">
        <v>470</v>
      </c>
      <c r="D178" s="19" t="s">
        <v>471</v>
      </c>
      <c r="E178" s="17"/>
      <c r="F178" s="17">
        <v>0</v>
      </c>
      <c r="G178" s="17">
        <v>0</v>
      </c>
    </row>
    <row r="179" spans="1:7" ht="30" hidden="1" customHeight="1">
      <c r="A179" s="18" t="s">
        <v>498</v>
      </c>
      <c r="B179" s="80" t="s">
        <v>563</v>
      </c>
      <c r="C179" s="67"/>
      <c r="D179" s="95" t="s">
        <v>565</v>
      </c>
      <c r="E179" s="17"/>
      <c r="F179" s="34">
        <f>F180</f>
        <v>0</v>
      </c>
      <c r="G179" s="34">
        <f>G180</f>
        <v>0</v>
      </c>
    </row>
    <row r="180" spans="1:7" ht="25.5" hidden="1" customHeight="1">
      <c r="A180" s="18" t="s">
        <v>498</v>
      </c>
      <c r="B180" s="80" t="s">
        <v>563</v>
      </c>
      <c r="C180" s="67" t="s">
        <v>564</v>
      </c>
      <c r="D180" s="158" t="s">
        <v>566</v>
      </c>
      <c r="E180" s="62"/>
      <c r="F180" s="62">
        <v>0</v>
      </c>
      <c r="G180" s="62">
        <v>0</v>
      </c>
    </row>
    <row r="181" spans="1:7" ht="38.25" customHeight="1">
      <c r="A181" s="119" t="s">
        <v>498</v>
      </c>
      <c r="B181" s="93" t="s">
        <v>628</v>
      </c>
      <c r="C181" s="157"/>
      <c r="D181" s="64" t="s">
        <v>629</v>
      </c>
      <c r="E181" s="17"/>
      <c r="F181" s="34">
        <f>F182</f>
        <v>50</v>
      </c>
      <c r="G181" s="34">
        <f>G182</f>
        <v>50</v>
      </c>
    </row>
    <row r="182" spans="1:7" ht="25.5" customHeight="1">
      <c r="A182" s="71" t="s">
        <v>498</v>
      </c>
      <c r="B182" s="93" t="s">
        <v>628</v>
      </c>
      <c r="C182" s="178" t="s">
        <v>112</v>
      </c>
      <c r="D182" s="65" t="s">
        <v>630</v>
      </c>
      <c r="E182" s="17"/>
      <c r="F182" s="17">
        <v>50</v>
      </c>
      <c r="G182" s="17">
        <v>50</v>
      </c>
    </row>
    <row r="183" spans="1:7" ht="25.5" customHeight="1">
      <c r="A183" s="119" t="s">
        <v>498</v>
      </c>
      <c r="B183" s="80" t="s">
        <v>641</v>
      </c>
      <c r="C183" s="18"/>
      <c r="D183" s="64" t="s">
        <v>640</v>
      </c>
      <c r="E183" s="84"/>
      <c r="F183" s="94">
        <f>F184</f>
        <v>114.3</v>
      </c>
      <c r="G183" s="94">
        <f>G184</f>
        <v>114.3</v>
      </c>
    </row>
    <row r="184" spans="1:7" ht="25.5" customHeight="1">
      <c r="A184" s="71" t="s">
        <v>498</v>
      </c>
      <c r="B184" s="80" t="s">
        <v>641</v>
      </c>
      <c r="C184" s="18" t="s">
        <v>65</v>
      </c>
      <c r="D184" s="65" t="s">
        <v>101</v>
      </c>
      <c r="E184" s="84"/>
      <c r="F184" s="84">
        <v>114.3</v>
      </c>
      <c r="G184" s="84">
        <v>114.3</v>
      </c>
    </row>
    <row r="185" spans="1:7" ht="17.25" customHeight="1">
      <c r="A185" s="18" t="s">
        <v>47</v>
      </c>
      <c r="B185" s="80" t="s">
        <v>154</v>
      </c>
      <c r="C185" s="18"/>
      <c r="D185" s="179" t="s">
        <v>153</v>
      </c>
      <c r="E185" s="180" t="e">
        <f>E186+#REF!+E187+E188</f>
        <v>#REF!</v>
      </c>
      <c r="F185" s="180">
        <f t="shared" ref="F185" si="84">F186+F187+F188</f>
        <v>612</v>
      </c>
      <c r="G185" s="180">
        <f t="shared" ref="G185" si="85">G186+G187+G188</f>
        <v>592</v>
      </c>
    </row>
    <row r="186" spans="1:7" ht="15" customHeight="1">
      <c r="A186" s="18" t="s">
        <v>47</v>
      </c>
      <c r="B186" s="80" t="s">
        <v>154</v>
      </c>
      <c r="C186" s="18" t="s">
        <v>99</v>
      </c>
      <c r="D186" s="65" t="s">
        <v>100</v>
      </c>
      <c r="E186" s="83">
        <v>164</v>
      </c>
      <c r="F186" s="83">
        <v>0</v>
      </c>
      <c r="G186" s="83">
        <v>0</v>
      </c>
    </row>
    <row r="187" spans="1:7" ht="24" customHeight="1">
      <c r="A187" s="18" t="s">
        <v>47</v>
      </c>
      <c r="B187" s="80" t="s">
        <v>154</v>
      </c>
      <c r="C187" s="18" t="s">
        <v>65</v>
      </c>
      <c r="D187" s="65" t="s">
        <v>101</v>
      </c>
      <c r="E187" s="17">
        <v>223</v>
      </c>
      <c r="F187" s="17">
        <v>612</v>
      </c>
      <c r="G187" s="17">
        <v>592</v>
      </c>
    </row>
    <row r="188" spans="1:7" ht="17.25" customHeight="1">
      <c r="A188" s="18" t="s">
        <v>47</v>
      </c>
      <c r="B188" s="80" t="s">
        <v>154</v>
      </c>
      <c r="C188" s="18" t="s">
        <v>384</v>
      </c>
      <c r="D188" s="88" t="s">
        <v>385</v>
      </c>
      <c r="E188" s="17">
        <v>60</v>
      </c>
      <c r="F188" s="17">
        <v>0</v>
      </c>
      <c r="G188" s="17">
        <v>0</v>
      </c>
    </row>
    <row r="189" spans="1:7" ht="15.75" hidden="1" customHeight="1">
      <c r="A189" s="18" t="s">
        <v>47</v>
      </c>
      <c r="B189" s="80" t="s">
        <v>194</v>
      </c>
      <c r="C189" s="18"/>
      <c r="D189" s="81" t="s">
        <v>193</v>
      </c>
      <c r="E189" s="34">
        <f>E190</f>
        <v>0</v>
      </c>
      <c r="F189" s="34">
        <f t="shared" ref="F189" si="86">F190</f>
        <v>0</v>
      </c>
      <c r="G189" s="34">
        <f t="shared" ref="G189" si="87">G190</f>
        <v>0</v>
      </c>
    </row>
    <row r="190" spans="1:7" ht="25.5" hidden="1" customHeight="1">
      <c r="A190" s="18" t="s">
        <v>47</v>
      </c>
      <c r="B190" s="80" t="s">
        <v>194</v>
      </c>
      <c r="C190" s="18" t="s">
        <v>65</v>
      </c>
      <c r="D190" s="65" t="s">
        <v>101</v>
      </c>
      <c r="E190" s="55">
        <v>0</v>
      </c>
      <c r="F190" s="55">
        <v>0</v>
      </c>
      <c r="G190" s="55">
        <v>0</v>
      </c>
    </row>
    <row r="191" spans="1:7" ht="27" hidden="1" customHeight="1">
      <c r="A191" s="18" t="s">
        <v>92</v>
      </c>
      <c r="B191" s="80" t="s">
        <v>155</v>
      </c>
      <c r="C191" s="45"/>
      <c r="D191" s="100" t="s">
        <v>425</v>
      </c>
      <c r="E191" s="34">
        <f>E192+E193+E194</f>
        <v>145</v>
      </c>
      <c r="F191" s="34">
        <f t="shared" ref="F191" si="88">F192+F193+F194</f>
        <v>0</v>
      </c>
      <c r="G191" s="34">
        <f t="shared" ref="G191" si="89">G192+G193+G194</f>
        <v>0</v>
      </c>
    </row>
    <row r="192" spans="1:7" ht="24.75" hidden="1" customHeight="1">
      <c r="A192" s="18" t="s">
        <v>92</v>
      </c>
      <c r="B192" s="80" t="s">
        <v>155</v>
      </c>
      <c r="C192" s="45" t="s">
        <v>99</v>
      </c>
      <c r="D192" s="65" t="s">
        <v>100</v>
      </c>
      <c r="E192" s="83">
        <v>0</v>
      </c>
      <c r="F192" s="83">
        <v>0</v>
      </c>
      <c r="G192" s="83">
        <v>0</v>
      </c>
    </row>
    <row r="193" spans="1:7" ht="25.5" hidden="1" customHeight="1">
      <c r="A193" s="18" t="s">
        <v>92</v>
      </c>
      <c r="B193" s="80" t="s">
        <v>155</v>
      </c>
      <c r="C193" s="45" t="s">
        <v>65</v>
      </c>
      <c r="D193" s="19" t="s">
        <v>64</v>
      </c>
      <c r="E193" s="17">
        <v>115</v>
      </c>
      <c r="F193" s="17">
        <v>0</v>
      </c>
      <c r="G193" s="17">
        <v>0</v>
      </c>
    </row>
    <row r="194" spans="1:7" ht="15.75" hidden="1" customHeight="1">
      <c r="A194" s="18" t="s">
        <v>92</v>
      </c>
      <c r="B194" s="80" t="s">
        <v>155</v>
      </c>
      <c r="C194" s="45" t="s">
        <v>384</v>
      </c>
      <c r="D194" s="88" t="s">
        <v>385</v>
      </c>
      <c r="E194" s="17">
        <v>30</v>
      </c>
      <c r="F194" s="17">
        <v>0</v>
      </c>
      <c r="G194" s="17">
        <v>0</v>
      </c>
    </row>
    <row r="195" spans="1:7" s="1" customFormat="1" ht="28.5" hidden="1" customHeight="1">
      <c r="A195" s="18" t="s">
        <v>92</v>
      </c>
      <c r="B195" s="80" t="s">
        <v>460</v>
      </c>
      <c r="C195" s="45"/>
      <c r="D195" s="100" t="s">
        <v>426</v>
      </c>
      <c r="E195" s="34">
        <f>E196</f>
        <v>2</v>
      </c>
      <c r="F195" s="34">
        <f t="shared" ref="F195" si="90">F196</f>
        <v>0</v>
      </c>
      <c r="G195" s="34">
        <f t="shared" ref="G195" si="91">G196</f>
        <v>0</v>
      </c>
    </row>
    <row r="196" spans="1:7" s="11" customFormat="1" ht="23.25" hidden="1" customHeight="1">
      <c r="A196" s="18" t="s">
        <v>92</v>
      </c>
      <c r="B196" s="80" t="s">
        <v>460</v>
      </c>
      <c r="C196" s="45" t="s">
        <v>65</v>
      </c>
      <c r="D196" s="19" t="s">
        <v>64</v>
      </c>
      <c r="E196" s="17">
        <v>2</v>
      </c>
      <c r="F196" s="17">
        <v>0</v>
      </c>
      <c r="G196" s="17">
        <v>0</v>
      </c>
    </row>
    <row r="197" spans="1:7" s="11" customFormat="1">
      <c r="A197" s="18"/>
      <c r="B197" s="18"/>
      <c r="C197" s="67"/>
      <c r="D197" s="19"/>
      <c r="E197" s="17"/>
      <c r="F197" s="17"/>
      <c r="G197" s="17"/>
    </row>
    <row r="198" spans="1:7" s="11" customFormat="1" ht="27.75" customHeight="1">
      <c r="A198" s="51">
        <v>872</v>
      </c>
      <c r="B198" s="278" t="s">
        <v>42</v>
      </c>
      <c r="C198" s="278"/>
      <c r="D198" s="278"/>
      <c r="E198" s="30" t="e">
        <f>E199+#REF!+E211+E213+E218+E220+E233+E235+#REF!+#REF!+E247+E249+E251+E253+E255+E257+E261+E263+E289+E291+E271+E293+E299+E301+E275+E277+E279+#REF!+E309+E312+E329+E333+E335+E337+E339</f>
        <v>#REF!</v>
      </c>
      <c r="F198" s="30">
        <f>F199+F229+F207+F209+F211+F213+F215+F218+F220+F222+F224+F226+F231+F233+F235+F237+F239+F241+F243+F245+F247+F249+F251+F253+F255+F257+F259+F261+F263+F265+F267+F269+F289+F291+F271+F273+F293+F295+F297+F299+F301+F275+F277+F279+F281+F283+F285+F287+F303+F305+F307+F309+F312+F315+F317+F319+F321+F323+F325+F327+F329+F331+F333+F335+F337+F339+F341</f>
        <v>103736.09999999999</v>
      </c>
      <c r="G198" s="30">
        <f>G199+G229+G207+G209+G211+G213+G215+G218+G220+G222+G224+G226+G231+G233+G235+G237+G239+G241+G243+G245+G247+G249+G251+G253+G255+G257+G259+G261+G263+G265+G267+G269+G289+G291+G271+G273+G293+G295+G297+G299+G301+G275+G277+G279+G281+G283+G285+G287+G303+G305+G307+G309+G312+G315+G317+G319+G321+G323+G325+G327+G329+G331+G333+G335+G337+G339+G341</f>
        <v>103400.3</v>
      </c>
    </row>
    <row r="199" spans="1:7" s="11" customFormat="1" ht="30.75" customHeight="1">
      <c r="A199" s="33" t="s">
        <v>107</v>
      </c>
      <c r="B199" s="92" t="s">
        <v>115</v>
      </c>
      <c r="C199" s="15"/>
      <c r="D199" s="100" t="s">
        <v>524</v>
      </c>
      <c r="E199" s="14" t="e">
        <f>E200+E201+E202+#REF!+E203+E205+E206</f>
        <v>#REF!</v>
      </c>
      <c r="F199" s="14">
        <f t="shared" ref="F199" si="92">F200+F201+F202+F203+F204+F205+F206</f>
        <v>4647.3</v>
      </c>
      <c r="G199" s="14">
        <f t="shared" ref="G199" si="93">G200+G201+G202+G203+G204+G205+G206</f>
        <v>4616</v>
      </c>
    </row>
    <row r="200" spans="1:7" s="11" customFormat="1" ht="17.25" customHeight="1">
      <c r="A200" s="18" t="s">
        <v>107</v>
      </c>
      <c r="B200" s="92" t="s">
        <v>115</v>
      </c>
      <c r="C200" s="18" t="s">
        <v>61</v>
      </c>
      <c r="D200" s="66" t="s">
        <v>199</v>
      </c>
      <c r="E200" s="17">
        <v>1563</v>
      </c>
      <c r="F200" s="17">
        <v>2973</v>
      </c>
      <c r="G200" s="17">
        <v>2973</v>
      </c>
    </row>
    <row r="201" spans="1:7" s="11" customFormat="1" ht="25.5">
      <c r="A201" s="18" t="s">
        <v>107</v>
      </c>
      <c r="B201" s="92" t="s">
        <v>115</v>
      </c>
      <c r="C201" s="18" t="s">
        <v>62</v>
      </c>
      <c r="D201" s="65" t="s">
        <v>103</v>
      </c>
      <c r="E201" s="17">
        <v>366</v>
      </c>
      <c r="F201" s="17">
        <v>443</v>
      </c>
      <c r="G201" s="17">
        <v>442</v>
      </c>
    </row>
    <row r="202" spans="1:7" s="11" customFormat="1" ht="38.25">
      <c r="A202" s="18" t="s">
        <v>107</v>
      </c>
      <c r="B202" s="92" t="s">
        <v>115</v>
      </c>
      <c r="C202" s="18" t="s">
        <v>197</v>
      </c>
      <c r="D202" s="65" t="s">
        <v>198</v>
      </c>
      <c r="E202" s="17">
        <v>463</v>
      </c>
      <c r="F202" s="17">
        <v>961.3</v>
      </c>
      <c r="G202" s="17">
        <v>961</v>
      </c>
    </row>
    <row r="203" spans="1:7" s="3" customFormat="1" ht="25.5">
      <c r="A203" s="18" t="s">
        <v>107</v>
      </c>
      <c r="B203" s="92" t="s">
        <v>115</v>
      </c>
      <c r="C203" s="18" t="s">
        <v>65</v>
      </c>
      <c r="D203" s="65" t="s">
        <v>101</v>
      </c>
      <c r="E203" s="17">
        <v>258</v>
      </c>
      <c r="F203" s="17">
        <v>213</v>
      </c>
      <c r="G203" s="17">
        <v>193</v>
      </c>
    </row>
    <row r="204" spans="1:7" s="3" customFormat="1">
      <c r="A204" s="18" t="s">
        <v>107</v>
      </c>
      <c r="B204" s="92" t="s">
        <v>115</v>
      </c>
      <c r="C204" s="143" t="s">
        <v>549</v>
      </c>
      <c r="D204" s="65" t="s">
        <v>550</v>
      </c>
      <c r="E204" s="17"/>
      <c r="F204" s="17">
        <v>54</v>
      </c>
      <c r="G204" s="17">
        <v>45</v>
      </c>
    </row>
    <row r="205" spans="1:7" s="3" customFormat="1" ht="19.5" customHeight="1">
      <c r="A205" s="18" t="s">
        <v>107</v>
      </c>
      <c r="B205" s="92" t="s">
        <v>115</v>
      </c>
      <c r="C205" s="18" t="s">
        <v>72</v>
      </c>
      <c r="D205" s="20" t="s">
        <v>73</v>
      </c>
      <c r="E205" s="17">
        <v>1.5</v>
      </c>
      <c r="F205" s="17">
        <v>2</v>
      </c>
      <c r="G205" s="17">
        <v>1</v>
      </c>
    </row>
    <row r="206" spans="1:7" s="3" customFormat="1">
      <c r="A206" s="18" t="s">
        <v>107</v>
      </c>
      <c r="B206" s="92" t="s">
        <v>115</v>
      </c>
      <c r="C206" s="18" t="s">
        <v>384</v>
      </c>
      <c r="D206" s="88" t="s">
        <v>385</v>
      </c>
      <c r="E206" s="17">
        <v>1</v>
      </c>
      <c r="F206" s="17">
        <v>1</v>
      </c>
      <c r="G206" s="17">
        <v>1</v>
      </c>
    </row>
    <row r="207" spans="1:7" s="3" customFormat="1" ht="26.25" customHeight="1">
      <c r="A207" s="18" t="s">
        <v>40</v>
      </c>
      <c r="B207" s="80" t="s">
        <v>158</v>
      </c>
      <c r="C207" s="18"/>
      <c r="D207" s="100" t="s">
        <v>156</v>
      </c>
      <c r="E207" s="17">
        <f>E208</f>
        <v>61</v>
      </c>
      <c r="F207" s="17">
        <f t="shared" ref="F207" si="94">F208</f>
        <v>0</v>
      </c>
      <c r="G207" s="17">
        <f t="shared" ref="G207" si="95">G208</f>
        <v>0</v>
      </c>
    </row>
    <row r="208" spans="1:7" s="3" customFormat="1" ht="15.75" customHeight="1">
      <c r="A208" s="18" t="s">
        <v>40</v>
      </c>
      <c r="B208" s="80" t="s">
        <v>158</v>
      </c>
      <c r="C208" s="18" t="s">
        <v>68</v>
      </c>
      <c r="D208" s="20" t="s">
        <v>69</v>
      </c>
      <c r="E208" s="17">
        <v>61</v>
      </c>
      <c r="F208" s="17">
        <v>0</v>
      </c>
      <c r="G208" s="17">
        <v>0</v>
      </c>
    </row>
    <row r="209" spans="1:7" s="3" customFormat="1" ht="25.5" customHeight="1">
      <c r="A209" s="18" t="s">
        <v>40</v>
      </c>
      <c r="B209" s="80" t="s">
        <v>157</v>
      </c>
      <c r="C209" s="18"/>
      <c r="D209" s="100" t="s">
        <v>116</v>
      </c>
      <c r="E209" s="34">
        <f>E210</f>
        <v>145.4</v>
      </c>
      <c r="F209" s="17">
        <f t="shared" ref="F209" si="96">F210</f>
        <v>0</v>
      </c>
      <c r="G209" s="17">
        <f t="shared" ref="G209" si="97">G210</f>
        <v>0</v>
      </c>
    </row>
    <row r="210" spans="1:7" s="3" customFormat="1" ht="16.5" customHeight="1">
      <c r="A210" s="18" t="s">
        <v>40</v>
      </c>
      <c r="B210" s="80" t="s">
        <v>157</v>
      </c>
      <c r="C210" s="18" t="s">
        <v>68</v>
      </c>
      <c r="D210" s="20" t="s">
        <v>69</v>
      </c>
      <c r="E210" s="17">
        <v>145.4</v>
      </c>
      <c r="F210" s="17">
        <v>0</v>
      </c>
      <c r="G210" s="17">
        <v>0</v>
      </c>
    </row>
    <row r="211" spans="1:7" s="3" customFormat="1" ht="12.75" hidden="1" customHeight="1">
      <c r="A211" s="33" t="s">
        <v>53</v>
      </c>
      <c r="B211" s="80" t="s">
        <v>160</v>
      </c>
      <c r="C211" s="18"/>
      <c r="D211" s="100" t="s">
        <v>159</v>
      </c>
      <c r="E211" s="14">
        <f>E212</f>
        <v>365</v>
      </c>
      <c r="F211" s="14">
        <f t="shared" ref="F211" si="98">F212</f>
        <v>0</v>
      </c>
      <c r="G211" s="14">
        <f t="shared" ref="G211" si="99">G212</f>
        <v>0</v>
      </c>
    </row>
    <row r="212" spans="1:7" s="11" customFormat="1" ht="28.5" hidden="1" customHeight="1">
      <c r="A212" s="18" t="s">
        <v>53</v>
      </c>
      <c r="B212" s="80" t="s">
        <v>160</v>
      </c>
      <c r="C212" s="18" t="s">
        <v>66</v>
      </c>
      <c r="D212" s="20" t="s">
        <v>67</v>
      </c>
      <c r="E212" s="17">
        <v>365</v>
      </c>
      <c r="F212" s="17">
        <v>0</v>
      </c>
      <c r="G212" s="17">
        <v>0</v>
      </c>
    </row>
    <row r="213" spans="1:7" s="11" customFormat="1" ht="50.25" hidden="1" customHeight="1">
      <c r="A213" s="67" t="s">
        <v>53</v>
      </c>
      <c r="B213" s="80" t="s">
        <v>403</v>
      </c>
      <c r="C213" s="45"/>
      <c r="D213" s="181" t="s">
        <v>404</v>
      </c>
      <c r="E213" s="17">
        <f>E214</f>
        <v>18</v>
      </c>
      <c r="F213" s="17">
        <f t="shared" ref="F213" si="100">F214</f>
        <v>0</v>
      </c>
      <c r="G213" s="17">
        <f t="shared" ref="G213" si="101">G214</f>
        <v>0</v>
      </c>
    </row>
    <row r="214" spans="1:7" s="12" customFormat="1" ht="18.75" hidden="1" customHeight="1">
      <c r="A214" s="67" t="s">
        <v>53</v>
      </c>
      <c r="B214" s="80" t="s">
        <v>403</v>
      </c>
      <c r="C214" s="45" t="s">
        <v>105</v>
      </c>
      <c r="D214" s="28" t="s">
        <v>106</v>
      </c>
      <c r="E214" s="17">
        <v>18</v>
      </c>
      <c r="F214" s="17">
        <v>0</v>
      </c>
      <c r="G214" s="17">
        <v>0</v>
      </c>
    </row>
    <row r="215" spans="1:7" s="12" customFormat="1" ht="42" hidden="1" customHeight="1">
      <c r="A215" s="18" t="s">
        <v>53</v>
      </c>
      <c r="B215" s="80" t="s">
        <v>584</v>
      </c>
      <c r="C215" s="18"/>
      <c r="D215" s="95" t="s">
        <v>583</v>
      </c>
      <c r="E215" s="17"/>
      <c r="F215" s="34">
        <f>F216+F217</f>
        <v>0</v>
      </c>
      <c r="G215" s="34">
        <f>G216+G217</f>
        <v>0</v>
      </c>
    </row>
    <row r="216" spans="1:7" s="12" customFormat="1" ht="18.75" hidden="1" customHeight="1">
      <c r="A216" s="18" t="s">
        <v>53</v>
      </c>
      <c r="B216" s="80" t="s">
        <v>584</v>
      </c>
      <c r="C216" s="18" t="s">
        <v>61</v>
      </c>
      <c r="D216" s="66" t="s">
        <v>199</v>
      </c>
      <c r="E216" s="17"/>
      <c r="F216" s="17">
        <v>0</v>
      </c>
      <c r="G216" s="17">
        <v>0</v>
      </c>
    </row>
    <row r="217" spans="1:7" s="12" customFormat="1" ht="39.75" hidden="1" customHeight="1">
      <c r="A217" s="18" t="s">
        <v>53</v>
      </c>
      <c r="B217" s="80" t="s">
        <v>584</v>
      </c>
      <c r="C217" s="18" t="s">
        <v>197</v>
      </c>
      <c r="D217" s="65" t="s">
        <v>198</v>
      </c>
      <c r="E217" s="17"/>
      <c r="F217" s="17">
        <v>0</v>
      </c>
      <c r="G217" s="17">
        <v>0</v>
      </c>
    </row>
    <row r="218" spans="1:7" s="12" customFormat="1" ht="24.75" customHeight="1">
      <c r="A218" s="60" t="s">
        <v>55</v>
      </c>
      <c r="B218" s="133" t="s">
        <v>162</v>
      </c>
      <c r="C218" s="90"/>
      <c r="D218" s="100" t="s">
        <v>161</v>
      </c>
      <c r="E218" s="172">
        <f>E219</f>
        <v>358.7</v>
      </c>
      <c r="F218" s="172">
        <f t="shared" ref="F218" si="102">F219</f>
        <v>451.3</v>
      </c>
      <c r="G218" s="172">
        <f t="shared" ref="G218" si="103">G219</f>
        <v>451.3</v>
      </c>
    </row>
    <row r="219" spans="1:7" s="12" customFormat="1" ht="15.75" customHeight="1">
      <c r="A219" s="67" t="s">
        <v>55</v>
      </c>
      <c r="B219" s="133" t="s">
        <v>162</v>
      </c>
      <c r="C219" s="18" t="s">
        <v>70</v>
      </c>
      <c r="D219" s="20" t="s">
        <v>71</v>
      </c>
      <c r="E219" s="17">
        <v>358.7</v>
      </c>
      <c r="F219" s="17">
        <v>451.3</v>
      </c>
      <c r="G219" s="17">
        <v>451.3</v>
      </c>
    </row>
    <row r="220" spans="1:7" s="12" customFormat="1" ht="29.25" customHeight="1">
      <c r="A220" s="63" t="s">
        <v>43</v>
      </c>
      <c r="B220" s="80" t="s">
        <v>134</v>
      </c>
      <c r="C220" s="142"/>
      <c r="D220" s="100" t="s">
        <v>133</v>
      </c>
      <c r="E220" s="182">
        <f>E221</f>
        <v>338</v>
      </c>
      <c r="F220" s="182">
        <f t="shared" ref="F220" si="104">F221</f>
        <v>230</v>
      </c>
      <c r="G220" s="182">
        <f t="shared" ref="G220" si="105">G221</f>
        <v>219</v>
      </c>
    </row>
    <row r="221" spans="1:7" s="12" customFormat="1" ht="18" customHeight="1">
      <c r="A221" s="67" t="s">
        <v>43</v>
      </c>
      <c r="B221" s="80" t="s">
        <v>134</v>
      </c>
      <c r="C221" s="67" t="s">
        <v>78</v>
      </c>
      <c r="D221" s="49" t="s">
        <v>80</v>
      </c>
      <c r="E221" s="35">
        <v>338</v>
      </c>
      <c r="F221" s="35">
        <v>230</v>
      </c>
      <c r="G221" s="35">
        <v>219</v>
      </c>
    </row>
    <row r="222" spans="1:7" s="12" customFormat="1" ht="37.5" hidden="1" customHeight="1">
      <c r="A222" s="33" t="s">
        <v>551</v>
      </c>
      <c r="B222" s="80" t="s">
        <v>552</v>
      </c>
      <c r="C222" s="67"/>
      <c r="D222" s="127" t="s">
        <v>553</v>
      </c>
      <c r="E222" s="35"/>
      <c r="F222" s="17">
        <f>F223</f>
        <v>0</v>
      </c>
      <c r="G222" s="17">
        <f>G223</f>
        <v>0</v>
      </c>
    </row>
    <row r="223" spans="1:7" s="12" customFormat="1" ht="36.75" hidden="1" customHeight="1">
      <c r="A223" s="67" t="s">
        <v>551</v>
      </c>
      <c r="B223" s="80" t="s">
        <v>552</v>
      </c>
      <c r="C223" s="67" t="s">
        <v>77</v>
      </c>
      <c r="D223" s="96" t="s">
        <v>79</v>
      </c>
      <c r="E223" s="35"/>
      <c r="F223" s="35">
        <v>0</v>
      </c>
      <c r="G223" s="35">
        <v>0</v>
      </c>
    </row>
    <row r="224" spans="1:7" s="12" customFormat="1" ht="51" hidden="1" customHeight="1">
      <c r="A224" s="33" t="s">
        <v>551</v>
      </c>
      <c r="B224" s="80" t="s">
        <v>554</v>
      </c>
      <c r="C224" s="67"/>
      <c r="D224" s="127" t="s">
        <v>555</v>
      </c>
      <c r="E224" s="35"/>
      <c r="F224" s="17">
        <f>F225</f>
        <v>0</v>
      </c>
      <c r="G224" s="17">
        <f>G225</f>
        <v>0</v>
      </c>
    </row>
    <row r="225" spans="1:7" s="12" customFormat="1" ht="37.5" hidden="1" customHeight="1">
      <c r="A225" s="67" t="s">
        <v>551</v>
      </c>
      <c r="B225" s="80" t="s">
        <v>554</v>
      </c>
      <c r="C225" s="67" t="s">
        <v>77</v>
      </c>
      <c r="D225" s="96" t="s">
        <v>79</v>
      </c>
      <c r="E225" s="35"/>
      <c r="F225" s="35">
        <v>0</v>
      </c>
      <c r="G225" s="35">
        <v>0</v>
      </c>
    </row>
    <row r="226" spans="1:7" s="12" customFormat="1" ht="52.5" customHeight="1">
      <c r="A226" s="33" t="s">
        <v>551</v>
      </c>
      <c r="B226" s="80" t="s">
        <v>635</v>
      </c>
      <c r="C226" s="67"/>
      <c r="D226" s="159" t="s">
        <v>636</v>
      </c>
      <c r="E226" s="35"/>
      <c r="F226" s="34">
        <f>F227+F228</f>
        <v>1437.1</v>
      </c>
      <c r="G226" s="34">
        <f>G227+G228</f>
        <v>1437.1</v>
      </c>
    </row>
    <row r="227" spans="1:7" s="12" customFormat="1" ht="19.5" customHeight="1">
      <c r="A227" s="33" t="s">
        <v>551</v>
      </c>
      <c r="B227" s="80" t="s">
        <v>635</v>
      </c>
      <c r="C227" s="45" t="s">
        <v>105</v>
      </c>
      <c r="D227" s="28" t="s">
        <v>106</v>
      </c>
      <c r="E227" s="35"/>
      <c r="F227" s="35">
        <v>841.2</v>
      </c>
      <c r="G227" s="35">
        <v>841.2</v>
      </c>
    </row>
    <row r="228" spans="1:7" s="12" customFormat="1" ht="21.75" customHeight="1">
      <c r="A228" s="33" t="s">
        <v>551</v>
      </c>
      <c r="B228" s="80" t="s">
        <v>635</v>
      </c>
      <c r="C228" s="67" t="s">
        <v>78</v>
      </c>
      <c r="D228" s="49" t="s">
        <v>80</v>
      </c>
      <c r="E228" s="35"/>
      <c r="F228" s="35">
        <v>595.9</v>
      </c>
      <c r="G228" s="35">
        <v>595.9</v>
      </c>
    </row>
    <row r="229" spans="1:7" s="12" customFormat="1" ht="16.5" customHeight="1">
      <c r="A229" s="33" t="s">
        <v>457</v>
      </c>
      <c r="B229" s="80" t="s">
        <v>484</v>
      </c>
      <c r="C229" s="67"/>
      <c r="D229" s="101" t="s">
        <v>458</v>
      </c>
      <c r="E229" s="26"/>
      <c r="F229" s="176">
        <f>F230</f>
        <v>120</v>
      </c>
      <c r="G229" s="176">
        <f>G230</f>
        <v>120</v>
      </c>
    </row>
    <row r="230" spans="1:7" s="12" customFormat="1" ht="27" customHeight="1">
      <c r="A230" s="67" t="s">
        <v>457</v>
      </c>
      <c r="B230" s="80" t="s">
        <v>484</v>
      </c>
      <c r="C230" s="67" t="s">
        <v>532</v>
      </c>
      <c r="D230" s="28" t="s">
        <v>533</v>
      </c>
      <c r="E230" s="35"/>
      <c r="F230" s="35">
        <v>120</v>
      </c>
      <c r="G230" s="35">
        <v>120</v>
      </c>
    </row>
    <row r="231" spans="1:7" s="12" customFormat="1" ht="16.5" customHeight="1">
      <c r="A231" s="33" t="s">
        <v>35</v>
      </c>
      <c r="B231" s="80" t="s">
        <v>519</v>
      </c>
      <c r="C231" s="67"/>
      <c r="D231" s="100" t="s">
        <v>518</v>
      </c>
      <c r="E231" s="35"/>
      <c r="F231" s="176">
        <f>F232</f>
        <v>166</v>
      </c>
      <c r="G231" s="176">
        <f>G232</f>
        <v>165</v>
      </c>
    </row>
    <row r="232" spans="1:7" s="12" customFormat="1" ht="36" customHeight="1">
      <c r="A232" s="33" t="s">
        <v>35</v>
      </c>
      <c r="B232" s="80" t="s">
        <v>519</v>
      </c>
      <c r="C232" s="21" t="s">
        <v>77</v>
      </c>
      <c r="D232" s="96" t="s">
        <v>79</v>
      </c>
      <c r="E232" s="35"/>
      <c r="F232" s="35">
        <v>166</v>
      </c>
      <c r="G232" s="35">
        <v>165</v>
      </c>
    </row>
    <row r="233" spans="1:7" s="12" customFormat="1" ht="15" hidden="1" customHeight="1">
      <c r="A233" s="33" t="s">
        <v>41</v>
      </c>
      <c r="B233" s="80" t="s">
        <v>414</v>
      </c>
      <c r="C233" s="67"/>
      <c r="D233" s="101" t="s">
        <v>413</v>
      </c>
      <c r="E233" s="182">
        <f>E234</f>
        <v>17</v>
      </c>
      <c r="F233" s="182">
        <f t="shared" ref="F233" si="106">F234</f>
        <v>0</v>
      </c>
      <c r="G233" s="182">
        <f t="shared" ref="G233" si="107">G234</f>
        <v>0</v>
      </c>
    </row>
    <row r="234" spans="1:7" s="12" customFormat="1" ht="13.5" hidden="1" customHeight="1">
      <c r="A234" s="67" t="s">
        <v>41</v>
      </c>
      <c r="B234" s="80" t="s">
        <v>414</v>
      </c>
      <c r="C234" s="67" t="s">
        <v>77</v>
      </c>
      <c r="D234" s="65" t="s">
        <v>79</v>
      </c>
      <c r="E234" s="35">
        <v>17</v>
      </c>
      <c r="F234" s="35">
        <v>0</v>
      </c>
      <c r="G234" s="35">
        <v>0</v>
      </c>
    </row>
    <row r="235" spans="1:7" s="12" customFormat="1" ht="27.75" customHeight="1">
      <c r="A235" s="67" t="s">
        <v>41</v>
      </c>
      <c r="B235" s="80" t="s">
        <v>143</v>
      </c>
      <c r="C235" s="67"/>
      <c r="D235" s="100" t="s">
        <v>142</v>
      </c>
      <c r="E235" s="176">
        <f>E236</f>
        <v>30</v>
      </c>
      <c r="F235" s="176">
        <f t="shared" ref="F235" si="108">F236</f>
        <v>0</v>
      </c>
      <c r="G235" s="176">
        <f t="shared" ref="G235" si="109">G236</f>
        <v>0</v>
      </c>
    </row>
    <row r="236" spans="1:7" s="12" customFormat="1" ht="39.75" customHeight="1">
      <c r="A236" s="67" t="s">
        <v>41</v>
      </c>
      <c r="B236" s="80" t="s">
        <v>143</v>
      </c>
      <c r="C236" s="45" t="s">
        <v>77</v>
      </c>
      <c r="D236" s="96" t="s">
        <v>79</v>
      </c>
      <c r="E236" s="35">
        <v>30</v>
      </c>
      <c r="F236" s="35">
        <v>0</v>
      </c>
      <c r="G236" s="35">
        <v>0</v>
      </c>
    </row>
    <row r="237" spans="1:7" s="12" customFormat="1" ht="26.25" hidden="1" customHeight="1">
      <c r="A237" s="71" t="s">
        <v>93</v>
      </c>
      <c r="B237" s="80" t="s">
        <v>511</v>
      </c>
      <c r="C237" s="70"/>
      <c r="D237" s="95" t="s">
        <v>513</v>
      </c>
      <c r="E237" s="35"/>
      <c r="F237" s="176">
        <f>F238</f>
        <v>0</v>
      </c>
      <c r="G237" s="176">
        <f>G238</f>
        <v>0</v>
      </c>
    </row>
    <row r="238" spans="1:7" s="12" customFormat="1" ht="27.75" hidden="1" customHeight="1">
      <c r="A238" s="71" t="s">
        <v>93</v>
      </c>
      <c r="B238" s="80" t="s">
        <v>511</v>
      </c>
      <c r="C238" s="67" t="s">
        <v>532</v>
      </c>
      <c r="D238" s="28" t="s">
        <v>533</v>
      </c>
      <c r="E238" s="35"/>
      <c r="F238" s="35">
        <v>0</v>
      </c>
      <c r="G238" s="35">
        <v>0</v>
      </c>
    </row>
    <row r="239" spans="1:7" s="12" customFormat="1" ht="27.75" hidden="1" customHeight="1">
      <c r="A239" s="71" t="s">
        <v>93</v>
      </c>
      <c r="B239" s="80" t="s">
        <v>512</v>
      </c>
      <c r="C239" s="70"/>
      <c r="D239" s="95" t="s">
        <v>514</v>
      </c>
      <c r="E239" s="35"/>
      <c r="F239" s="176">
        <f>F240</f>
        <v>0</v>
      </c>
      <c r="G239" s="176">
        <f>G240</f>
        <v>0</v>
      </c>
    </row>
    <row r="240" spans="1:7" s="12" customFormat="1" ht="28.5" hidden="1" customHeight="1">
      <c r="A240" s="71" t="s">
        <v>93</v>
      </c>
      <c r="B240" s="80" t="s">
        <v>512</v>
      </c>
      <c r="C240" s="67" t="s">
        <v>532</v>
      </c>
      <c r="D240" s="28" t="s">
        <v>533</v>
      </c>
      <c r="E240" s="35"/>
      <c r="F240" s="35">
        <v>0</v>
      </c>
      <c r="G240" s="35">
        <v>0</v>
      </c>
    </row>
    <row r="241" spans="1:7" s="12" customFormat="1" ht="25.5" hidden="1" customHeight="1">
      <c r="A241" s="18" t="s">
        <v>93</v>
      </c>
      <c r="B241" s="80" t="s">
        <v>588</v>
      </c>
      <c r="C241" s="69"/>
      <c r="D241" s="95" t="s">
        <v>589</v>
      </c>
      <c r="E241" s="35"/>
      <c r="F241" s="176">
        <f>F242</f>
        <v>0</v>
      </c>
      <c r="G241" s="176">
        <f>G242</f>
        <v>0</v>
      </c>
    </row>
    <row r="242" spans="1:7" s="12" customFormat="1" ht="26.25" hidden="1" customHeight="1">
      <c r="A242" s="18" t="s">
        <v>93</v>
      </c>
      <c r="B242" s="80" t="s">
        <v>588</v>
      </c>
      <c r="C242" s="69" t="s">
        <v>65</v>
      </c>
      <c r="D242" s="65" t="s">
        <v>101</v>
      </c>
      <c r="E242" s="35"/>
      <c r="F242" s="35">
        <v>0</v>
      </c>
      <c r="G242" s="35">
        <v>0</v>
      </c>
    </row>
    <row r="243" spans="1:7" s="12" customFormat="1" ht="49.5" hidden="1" customHeight="1">
      <c r="A243" s="67" t="s">
        <v>422</v>
      </c>
      <c r="B243" s="80" t="s">
        <v>541</v>
      </c>
      <c r="C243" s="67"/>
      <c r="D243" s="181" t="s">
        <v>509</v>
      </c>
      <c r="E243" s="35"/>
      <c r="F243" s="176">
        <f>F244</f>
        <v>0</v>
      </c>
      <c r="G243" s="176">
        <f>G244</f>
        <v>0</v>
      </c>
    </row>
    <row r="244" spans="1:7" s="11" customFormat="1" ht="28.5" hidden="1" customHeight="1">
      <c r="A244" s="67" t="s">
        <v>422</v>
      </c>
      <c r="B244" s="80" t="s">
        <v>541</v>
      </c>
      <c r="C244" s="67" t="s">
        <v>532</v>
      </c>
      <c r="D244" s="28" t="s">
        <v>533</v>
      </c>
      <c r="E244" s="35"/>
      <c r="F244" s="35">
        <v>0</v>
      </c>
      <c r="G244" s="35">
        <v>0</v>
      </c>
    </row>
    <row r="245" spans="1:7" s="11" customFormat="1" ht="48" customHeight="1">
      <c r="A245" s="67" t="s">
        <v>422</v>
      </c>
      <c r="B245" s="80" t="s">
        <v>540</v>
      </c>
      <c r="C245" s="67"/>
      <c r="D245" s="183" t="s">
        <v>510</v>
      </c>
      <c r="E245" s="35"/>
      <c r="F245" s="176">
        <f>F246</f>
        <v>510.2</v>
      </c>
      <c r="G245" s="176">
        <f>G246</f>
        <v>510.2</v>
      </c>
    </row>
    <row r="246" spans="1:7" s="11" customFormat="1" ht="27.75" customHeight="1">
      <c r="A246" s="67" t="s">
        <v>422</v>
      </c>
      <c r="B246" s="80" t="s">
        <v>540</v>
      </c>
      <c r="C246" s="67" t="s">
        <v>532</v>
      </c>
      <c r="D246" s="28" t="s">
        <v>533</v>
      </c>
      <c r="E246" s="35"/>
      <c r="F246" s="35">
        <v>510.2</v>
      </c>
      <c r="G246" s="35">
        <v>510.2</v>
      </c>
    </row>
    <row r="247" spans="1:7" s="11" customFormat="1" ht="54" customHeight="1">
      <c r="A247" s="63" t="s">
        <v>6</v>
      </c>
      <c r="B247" s="92" t="s">
        <v>164</v>
      </c>
      <c r="C247" s="45"/>
      <c r="D247" s="100" t="s">
        <v>163</v>
      </c>
      <c r="E247" s="14">
        <f>E248</f>
        <v>3799</v>
      </c>
      <c r="F247" s="14">
        <f t="shared" ref="F247" si="110">F248</f>
        <v>4726</v>
      </c>
      <c r="G247" s="14">
        <f t="shared" ref="G247" si="111">G248</f>
        <v>4719</v>
      </c>
    </row>
    <row r="248" spans="1:7" s="11" customFormat="1" ht="38.25" customHeight="1">
      <c r="A248" s="45" t="s">
        <v>6</v>
      </c>
      <c r="B248" s="92" t="s">
        <v>164</v>
      </c>
      <c r="C248" s="45" t="s">
        <v>77</v>
      </c>
      <c r="D248" s="65" t="s">
        <v>79</v>
      </c>
      <c r="E248" s="17">
        <v>3799</v>
      </c>
      <c r="F248" s="17">
        <v>4726</v>
      </c>
      <c r="G248" s="17">
        <v>4719</v>
      </c>
    </row>
    <row r="249" spans="1:7" s="11" customFormat="1" ht="62.25" customHeight="1">
      <c r="A249" s="45" t="s">
        <v>6</v>
      </c>
      <c r="B249" s="92" t="s">
        <v>166</v>
      </c>
      <c r="C249" s="45"/>
      <c r="D249" s="100" t="s">
        <v>165</v>
      </c>
      <c r="E249" s="34">
        <f>E250</f>
        <v>27</v>
      </c>
      <c r="F249" s="34">
        <f t="shared" ref="F249" si="112">F250</f>
        <v>35</v>
      </c>
      <c r="G249" s="34">
        <f t="shared" ref="G249" si="113">G250</f>
        <v>34</v>
      </c>
    </row>
    <row r="250" spans="1:7" s="11" customFormat="1" ht="40.5" customHeight="1">
      <c r="A250" s="45" t="s">
        <v>6</v>
      </c>
      <c r="B250" s="92" t="s">
        <v>166</v>
      </c>
      <c r="C250" s="45" t="s">
        <v>77</v>
      </c>
      <c r="D250" s="65" t="s">
        <v>79</v>
      </c>
      <c r="E250" s="17">
        <v>27</v>
      </c>
      <c r="F250" s="17">
        <v>35</v>
      </c>
      <c r="G250" s="17">
        <v>34</v>
      </c>
    </row>
    <row r="251" spans="1:7" s="11" customFormat="1" ht="39.75" customHeight="1">
      <c r="A251" s="90" t="s">
        <v>6</v>
      </c>
      <c r="B251" s="92" t="s">
        <v>388</v>
      </c>
      <c r="C251" s="90"/>
      <c r="D251" s="100" t="s">
        <v>386</v>
      </c>
      <c r="E251" s="94">
        <f>E252</f>
        <v>75</v>
      </c>
      <c r="F251" s="94">
        <f t="shared" ref="F251" si="114">F252</f>
        <v>234</v>
      </c>
      <c r="G251" s="94">
        <f t="shared" ref="G251" si="115">G252</f>
        <v>234</v>
      </c>
    </row>
    <row r="252" spans="1:7" s="11" customFormat="1" ht="39.75" customHeight="1">
      <c r="A252" s="90" t="s">
        <v>6</v>
      </c>
      <c r="B252" s="92" t="s">
        <v>388</v>
      </c>
      <c r="C252" s="90" t="s">
        <v>77</v>
      </c>
      <c r="D252" s="65" t="s">
        <v>79</v>
      </c>
      <c r="E252" s="84">
        <v>75</v>
      </c>
      <c r="F252" s="84">
        <v>234</v>
      </c>
      <c r="G252" s="84">
        <v>234</v>
      </c>
    </row>
    <row r="253" spans="1:7" s="11" customFormat="1" ht="23.25" customHeight="1">
      <c r="A253" s="184" t="s">
        <v>6</v>
      </c>
      <c r="B253" s="93" t="s">
        <v>211</v>
      </c>
      <c r="C253" s="90"/>
      <c r="D253" s="100" t="s">
        <v>169</v>
      </c>
      <c r="E253" s="94">
        <f>E254</f>
        <v>8975</v>
      </c>
      <c r="F253" s="94">
        <f t="shared" ref="F253" si="116">F254</f>
        <v>9008</v>
      </c>
      <c r="G253" s="94">
        <f t="shared" ref="G253" si="117">G254</f>
        <v>9008</v>
      </c>
    </row>
    <row r="254" spans="1:7" s="12" customFormat="1" ht="38.25">
      <c r="A254" s="45" t="s">
        <v>6</v>
      </c>
      <c r="B254" s="93" t="s">
        <v>211</v>
      </c>
      <c r="C254" s="45" t="s">
        <v>77</v>
      </c>
      <c r="D254" s="65" t="s">
        <v>79</v>
      </c>
      <c r="E254" s="17">
        <v>8975</v>
      </c>
      <c r="F254" s="17">
        <v>9008</v>
      </c>
      <c r="G254" s="17">
        <v>9008</v>
      </c>
    </row>
    <row r="255" spans="1:7" s="12" customFormat="1" ht="43.5" customHeight="1">
      <c r="A255" s="68" t="s">
        <v>6</v>
      </c>
      <c r="B255" s="80" t="s">
        <v>171</v>
      </c>
      <c r="C255" s="45"/>
      <c r="D255" s="100" t="s">
        <v>170</v>
      </c>
      <c r="E255" s="34">
        <f>E256</f>
        <v>224</v>
      </c>
      <c r="F255" s="34">
        <f t="shared" ref="F255" si="118">F256</f>
        <v>193.8</v>
      </c>
      <c r="G255" s="34">
        <f t="shared" ref="G255" si="119">G256</f>
        <v>190</v>
      </c>
    </row>
    <row r="256" spans="1:7" s="12" customFormat="1" ht="21.75" customHeight="1">
      <c r="A256" s="45" t="s">
        <v>6</v>
      </c>
      <c r="B256" s="80" t="s">
        <v>171</v>
      </c>
      <c r="C256" s="45" t="s">
        <v>78</v>
      </c>
      <c r="D256" s="49" t="s">
        <v>80</v>
      </c>
      <c r="E256" s="17">
        <v>224</v>
      </c>
      <c r="F256" s="17">
        <v>193.8</v>
      </c>
      <c r="G256" s="17">
        <v>190</v>
      </c>
    </row>
    <row r="257" spans="1:7" s="12" customFormat="1" ht="53.25" customHeight="1">
      <c r="A257" s="119" t="s">
        <v>11</v>
      </c>
      <c r="B257" s="93" t="s">
        <v>173</v>
      </c>
      <c r="C257" s="71"/>
      <c r="D257" s="100" t="s">
        <v>172</v>
      </c>
      <c r="E257" s="172">
        <f>E258</f>
        <v>10042</v>
      </c>
      <c r="F257" s="172">
        <f t="shared" ref="F257" si="120">F258</f>
        <v>13141</v>
      </c>
      <c r="G257" s="172">
        <f t="shared" ref="G257" si="121">G258</f>
        <v>13120</v>
      </c>
    </row>
    <row r="258" spans="1:7" s="12" customFormat="1" ht="42.75" customHeight="1">
      <c r="A258" s="68" t="s">
        <v>11</v>
      </c>
      <c r="B258" s="93" t="s">
        <v>173</v>
      </c>
      <c r="C258" s="45" t="s">
        <v>77</v>
      </c>
      <c r="D258" s="65" t="s">
        <v>79</v>
      </c>
      <c r="E258" s="104">
        <v>10042</v>
      </c>
      <c r="F258" s="104">
        <v>13141</v>
      </c>
      <c r="G258" s="104">
        <v>13120</v>
      </c>
    </row>
    <row r="259" spans="1:7" s="12" customFormat="1" ht="28.5" customHeight="1">
      <c r="A259" s="68" t="s">
        <v>11</v>
      </c>
      <c r="B259" s="93" t="s">
        <v>521</v>
      </c>
      <c r="C259" s="45"/>
      <c r="D259" s="95" t="s">
        <v>522</v>
      </c>
      <c r="E259" s="104"/>
      <c r="F259" s="104">
        <f>F260</f>
        <v>370</v>
      </c>
      <c r="G259" s="104">
        <f>G260</f>
        <v>370</v>
      </c>
    </row>
    <row r="260" spans="1:7" s="12" customFormat="1" ht="25.5" customHeight="1">
      <c r="A260" s="68" t="s">
        <v>11</v>
      </c>
      <c r="B260" s="93" t="s">
        <v>521</v>
      </c>
      <c r="C260" s="45" t="s">
        <v>77</v>
      </c>
      <c r="D260" s="65" t="s">
        <v>79</v>
      </c>
      <c r="E260" s="104"/>
      <c r="F260" s="104">
        <v>370</v>
      </c>
      <c r="G260" s="104">
        <v>370</v>
      </c>
    </row>
    <row r="261" spans="1:7" s="12" customFormat="1" ht="68.25" customHeight="1">
      <c r="A261" s="68" t="s">
        <v>11</v>
      </c>
      <c r="B261" s="80" t="s">
        <v>175</v>
      </c>
      <c r="C261" s="68"/>
      <c r="D261" s="64" t="s">
        <v>174</v>
      </c>
      <c r="E261" s="14">
        <f>E262</f>
        <v>20056.2</v>
      </c>
      <c r="F261" s="14">
        <f t="shared" ref="F261" si="122">F262</f>
        <v>30629</v>
      </c>
      <c r="G261" s="14">
        <f t="shared" ref="G261" si="123">G262</f>
        <v>30629</v>
      </c>
    </row>
    <row r="262" spans="1:7" s="12" customFormat="1" ht="38.25" customHeight="1">
      <c r="A262" s="68" t="s">
        <v>11</v>
      </c>
      <c r="B262" s="80" t="s">
        <v>175</v>
      </c>
      <c r="C262" s="45" t="s">
        <v>77</v>
      </c>
      <c r="D262" s="65" t="s">
        <v>79</v>
      </c>
      <c r="E262" s="17">
        <v>20056.2</v>
      </c>
      <c r="F262" s="17">
        <v>30629</v>
      </c>
      <c r="G262" s="17">
        <v>30629</v>
      </c>
    </row>
    <row r="263" spans="1:7" s="12" customFormat="1" ht="25.5" hidden="1" customHeight="1">
      <c r="A263" s="185" t="s">
        <v>11</v>
      </c>
      <c r="B263" s="109" t="s">
        <v>473</v>
      </c>
      <c r="C263" s="105"/>
      <c r="D263" s="186" t="s">
        <v>423</v>
      </c>
      <c r="E263" s="17">
        <f>E264</f>
        <v>1415</v>
      </c>
      <c r="F263" s="17">
        <f t="shared" ref="F263" si="124">F264</f>
        <v>0</v>
      </c>
      <c r="G263" s="17">
        <f t="shared" ref="G263" si="125">G264</f>
        <v>0</v>
      </c>
    </row>
    <row r="264" spans="1:7" s="12" customFormat="1" ht="19.5" hidden="1" customHeight="1">
      <c r="A264" s="108" t="s">
        <v>11</v>
      </c>
      <c r="B264" s="109" t="s">
        <v>473</v>
      </c>
      <c r="C264" s="143" t="s">
        <v>78</v>
      </c>
      <c r="D264" s="49" t="s">
        <v>80</v>
      </c>
      <c r="E264" s="17">
        <v>1415</v>
      </c>
      <c r="F264" s="17">
        <v>0</v>
      </c>
      <c r="G264" s="17">
        <v>0</v>
      </c>
    </row>
    <row r="265" spans="1:7" s="12" customFormat="1" ht="37.5" hidden="1" customHeight="1">
      <c r="A265" s="108" t="s">
        <v>11</v>
      </c>
      <c r="B265" s="93" t="s">
        <v>463</v>
      </c>
      <c r="C265" s="144"/>
      <c r="D265" s="101" t="s">
        <v>448</v>
      </c>
      <c r="E265" s="84"/>
      <c r="F265" s="84">
        <f t="shared" ref="F265" si="126">F266</f>
        <v>0</v>
      </c>
      <c r="G265" s="84">
        <f t="shared" ref="G265" si="127">G266</f>
        <v>0</v>
      </c>
    </row>
    <row r="266" spans="1:7" s="12" customFormat="1" ht="16.5" hidden="1" customHeight="1">
      <c r="A266" s="108" t="s">
        <v>11</v>
      </c>
      <c r="B266" s="109" t="s">
        <v>463</v>
      </c>
      <c r="C266" s="144" t="s">
        <v>78</v>
      </c>
      <c r="D266" s="49" t="s">
        <v>80</v>
      </c>
      <c r="E266" s="84"/>
      <c r="F266" s="84">
        <v>0</v>
      </c>
      <c r="G266" s="84">
        <v>0</v>
      </c>
    </row>
    <row r="267" spans="1:7" s="12" customFormat="1" ht="40.5" hidden="1" customHeight="1">
      <c r="A267" s="108" t="s">
        <v>11</v>
      </c>
      <c r="B267" s="109" t="s">
        <v>464</v>
      </c>
      <c r="C267" s="144"/>
      <c r="D267" s="101" t="s">
        <v>450</v>
      </c>
      <c r="E267" s="84"/>
      <c r="F267" s="84">
        <f t="shared" ref="F267" si="128">F268</f>
        <v>0</v>
      </c>
      <c r="G267" s="84">
        <f t="shared" ref="G267" si="129">G268</f>
        <v>0</v>
      </c>
    </row>
    <row r="268" spans="1:7" s="12" customFormat="1" ht="19.5" hidden="1" customHeight="1">
      <c r="A268" s="108" t="s">
        <v>11</v>
      </c>
      <c r="B268" s="109" t="s">
        <v>464</v>
      </c>
      <c r="C268" s="144" t="s">
        <v>78</v>
      </c>
      <c r="D268" s="49" t="s">
        <v>80</v>
      </c>
      <c r="E268" s="84"/>
      <c r="F268" s="84">
        <v>0</v>
      </c>
      <c r="G268" s="84">
        <v>0</v>
      </c>
    </row>
    <row r="269" spans="1:7" s="12" customFormat="1" ht="38.25" hidden="1" customHeight="1">
      <c r="A269" s="108" t="s">
        <v>11</v>
      </c>
      <c r="B269" s="109" t="s">
        <v>449</v>
      </c>
      <c r="C269" s="144"/>
      <c r="D269" s="187" t="s">
        <v>451</v>
      </c>
      <c r="E269" s="84"/>
      <c r="F269" s="84">
        <f t="shared" ref="F269" si="130">F270</f>
        <v>0</v>
      </c>
      <c r="G269" s="84">
        <f t="shared" ref="G269" si="131">G270</f>
        <v>0</v>
      </c>
    </row>
    <row r="270" spans="1:7" s="12" customFormat="1" ht="21.75" hidden="1" customHeight="1">
      <c r="A270" s="108" t="s">
        <v>11</v>
      </c>
      <c r="B270" s="109" t="s">
        <v>449</v>
      </c>
      <c r="C270" s="144" t="s">
        <v>78</v>
      </c>
      <c r="D270" s="25" t="s">
        <v>80</v>
      </c>
      <c r="E270" s="84"/>
      <c r="F270" s="84">
        <v>0</v>
      </c>
      <c r="G270" s="84">
        <v>0</v>
      </c>
    </row>
    <row r="271" spans="1:7" s="12" customFormat="1" ht="39" customHeight="1">
      <c r="A271" s="68" t="s">
        <v>11</v>
      </c>
      <c r="B271" s="80" t="s">
        <v>177</v>
      </c>
      <c r="C271" s="68"/>
      <c r="D271" s="100" t="s">
        <v>176</v>
      </c>
      <c r="E271" s="14">
        <f>E272</f>
        <v>370</v>
      </c>
      <c r="F271" s="14">
        <f>F272</f>
        <v>364</v>
      </c>
      <c r="G271" s="14">
        <f>G272</f>
        <v>364</v>
      </c>
    </row>
    <row r="272" spans="1:7" s="12" customFormat="1" ht="40.5" customHeight="1">
      <c r="A272" s="68" t="s">
        <v>11</v>
      </c>
      <c r="B272" s="80" t="s">
        <v>177</v>
      </c>
      <c r="C272" s="67" t="s">
        <v>77</v>
      </c>
      <c r="D272" s="65" t="s">
        <v>79</v>
      </c>
      <c r="E272" s="17">
        <v>370</v>
      </c>
      <c r="F272" s="17">
        <v>364</v>
      </c>
      <c r="G272" s="17">
        <v>364</v>
      </c>
    </row>
    <row r="273" spans="1:7" s="12" customFormat="1" ht="42" customHeight="1">
      <c r="A273" s="68" t="s">
        <v>11</v>
      </c>
      <c r="B273" s="80" t="s">
        <v>527</v>
      </c>
      <c r="C273" s="68"/>
      <c r="D273" s="100" t="s">
        <v>474</v>
      </c>
      <c r="E273" s="17"/>
      <c r="F273" s="34">
        <f>F274</f>
        <v>2924.1</v>
      </c>
      <c r="G273" s="34">
        <f>G274</f>
        <v>2924</v>
      </c>
    </row>
    <row r="274" spans="1:7" s="12" customFormat="1" ht="18" customHeight="1">
      <c r="A274" s="68" t="s">
        <v>11</v>
      </c>
      <c r="B274" s="80" t="s">
        <v>527</v>
      </c>
      <c r="C274" s="45" t="s">
        <v>78</v>
      </c>
      <c r="D274" s="49" t="s">
        <v>80</v>
      </c>
      <c r="E274" s="17"/>
      <c r="F274" s="17">
        <v>2924.1</v>
      </c>
      <c r="G274" s="17">
        <v>2924</v>
      </c>
    </row>
    <row r="275" spans="1:7" s="12" customFormat="1" ht="23.25" customHeight="1">
      <c r="A275" s="67" t="s">
        <v>11</v>
      </c>
      <c r="B275" s="80" t="s">
        <v>182</v>
      </c>
      <c r="C275" s="67"/>
      <c r="D275" s="100" t="s">
        <v>181</v>
      </c>
      <c r="E275" s="14">
        <f>E276</f>
        <v>1165</v>
      </c>
      <c r="F275" s="14">
        <f t="shared" ref="F275" si="132">F276</f>
        <v>918.9</v>
      </c>
      <c r="G275" s="14">
        <f t="shared" ref="G275" si="133">G276</f>
        <v>918</v>
      </c>
    </row>
    <row r="276" spans="1:7" s="12" customFormat="1" ht="27.75" customHeight="1">
      <c r="A276" s="68" t="s">
        <v>11</v>
      </c>
      <c r="B276" s="80" t="s">
        <v>182</v>
      </c>
      <c r="C276" s="45" t="s">
        <v>77</v>
      </c>
      <c r="D276" s="65" t="s">
        <v>79</v>
      </c>
      <c r="E276" s="17">
        <v>1165</v>
      </c>
      <c r="F276" s="17">
        <v>918.9</v>
      </c>
      <c r="G276" s="17">
        <v>918</v>
      </c>
    </row>
    <row r="277" spans="1:7" s="12" customFormat="1" ht="23.25" customHeight="1">
      <c r="A277" s="68" t="s">
        <v>11</v>
      </c>
      <c r="B277" s="80" t="s">
        <v>183</v>
      </c>
      <c r="C277" s="45"/>
      <c r="D277" s="100" t="s">
        <v>170</v>
      </c>
      <c r="E277" s="34">
        <f>E278</f>
        <v>528</v>
      </c>
      <c r="F277" s="34">
        <f t="shared" ref="F277" si="134">F278</f>
        <v>559.20000000000005</v>
      </c>
      <c r="G277" s="34">
        <f t="shared" ref="G277" si="135">G278</f>
        <v>555</v>
      </c>
    </row>
    <row r="278" spans="1:7" s="12" customFormat="1" ht="17.25" customHeight="1">
      <c r="A278" s="45" t="s">
        <v>11</v>
      </c>
      <c r="B278" s="80" t="s">
        <v>183</v>
      </c>
      <c r="C278" s="45" t="s">
        <v>78</v>
      </c>
      <c r="D278" s="49" t="s">
        <v>80</v>
      </c>
      <c r="E278" s="17">
        <v>528</v>
      </c>
      <c r="F278" s="17">
        <v>559.20000000000005</v>
      </c>
      <c r="G278" s="17">
        <v>555</v>
      </c>
    </row>
    <row r="279" spans="1:7" s="12" customFormat="1" ht="29.25" customHeight="1">
      <c r="A279" s="68" t="s">
        <v>11</v>
      </c>
      <c r="B279" s="80" t="s">
        <v>428</v>
      </c>
      <c r="C279" s="68"/>
      <c r="D279" s="100" t="s">
        <v>427</v>
      </c>
      <c r="E279" s="17">
        <f>E280</f>
        <v>70</v>
      </c>
      <c r="F279" s="34">
        <f t="shared" ref="F279" si="136">F280</f>
        <v>100</v>
      </c>
      <c r="G279" s="34">
        <f t="shared" ref="G279" si="137">G280</f>
        <v>100</v>
      </c>
    </row>
    <row r="280" spans="1:7" s="12" customFormat="1" ht="14.25" customHeight="1">
      <c r="A280" s="68" t="s">
        <v>11</v>
      </c>
      <c r="B280" s="80" t="s">
        <v>428</v>
      </c>
      <c r="C280" s="45" t="s">
        <v>78</v>
      </c>
      <c r="D280" s="49" t="s">
        <v>80</v>
      </c>
      <c r="E280" s="17">
        <v>70</v>
      </c>
      <c r="F280" s="17">
        <v>100</v>
      </c>
      <c r="G280" s="17">
        <v>100</v>
      </c>
    </row>
    <row r="281" spans="1:7" s="12" customFormat="1" ht="46.5" hidden="1" customHeight="1">
      <c r="A281" s="188" t="s">
        <v>11</v>
      </c>
      <c r="B281" s="80" t="s">
        <v>475</v>
      </c>
      <c r="C281" s="45"/>
      <c r="D281" s="114" t="s">
        <v>482</v>
      </c>
      <c r="E281" s="17"/>
      <c r="F281" s="34">
        <f t="shared" ref="F281" si="138">F282</f>
        <v>0</v>
      </c>
      <c r="G281" s="34">
        <f t="shared" ref="G281" si="139">G282</f>
        <v>0</v>
      </c>
    </row>
    <row r="282" spans="1:7" s="12" customFormat="1" ht="36.75" hidden="1" customHeight="1">
      <c r="A282" s="188" t="s">
        <v>11</v>
      </c>
      <c r="B282" s="80" t="s">
        <v>475</v>
      </c>
      <c r="C282" s="45" t="s">
        <v>77</v>
      </c>
      <c r="D282" s="115" t="s">
        <v>79</v>
      </c>
      <c r="E282" s="17"/>
      <c r="F282" s="17">
        <v>0</v>
      </c>
      <c r="G282" s="17">
        <v>0</v>
      </c>
    </row>
    <row r="283" spans="1:7" s="12" customFormat="1" ht="21" hidden="1" customHeight="1">
      <c r="A283" s="188" t="s">
        <v>11</v>
      </c>
      <c r="B283" s="80" t="s">
        <v>477</v>
      </c>
      <c r="C283" s="45"/>
      <c r="D283" s="114" t="s">
        <v>483</v>
      </c>
      <c r="E283" s="17"/>
      <c r="F283" s="34">
        <f t="shared" ref="F283" si="140">F284</f>
        <v>0</v>
      </c>
      <c r="G283" s="34">
        <f t="shared" ref="G283" si="141">G284</f>
        <v>0</v>
      </c>
    </row>
    <row r="284" spans="1:7" s="12" customFormat="1" ht="39.75" hidden="1" customHeight="1">
      <c r="A284" s="188" t="s">
        <v>11</v>
      </c>
      <c r="B284" s="80" t="s">
        <v>477</v>
      </c>
      <c r="C284" s="45" t="s">
        <v>77</v>
      </c>
      <c r="D284" s="96" t="s">
        <v>79</v>
      </c>
      <c r="E284" s="17"/>
      <c r="F284" s="17">
        <v>0</v>
      </c>
      <c r="G284" s="17">
        <v>0</v>
      </c>
    </row>
    <row r="285" spans="1:7" s="12" customFormat="1" ht="21" hidden="1" customHeight="1">
      <c r="A285" s="188" t="s">
        <v>11</v>
      </c>
      <c r="B285" s="80" t="s">
        <v>479</v>
      </c>
      <c r="C285" s="45"/>
      <c r="D285" s="114" t="s">
        <v>480</v>
      </c>
      <c r="E285" s="17"/>
      <c r="F285" s="17">
        <f t="shared" ref="F285" si="142">F286</f>
        <v>0</v>
      </c>
      <c r="G285" s="17">
        <f t="shared" ref="G285" si="143">G286</f>
        <v>0</v>
      </c>
    </row>
    <row r="286" spans="1:7" s="12" customFormat="1" ht="48" hidden="1" customHeight="1">
      <c r="A286" s="188" t="s">
        <v>11</v>
      </c>
      <c r="B286" s="80" t="s">
        <v>479</v>
      </c>
      <c r="C286" s="45" t="s">
        <v>78</v>
      </c>
      <c r="D286" s="49" t="s">
        <v>80</v>
      </c>
      <c r="E286" s="17"/>
      <c r="F286" s="17">
        <v>0</v>
      </c>
      <c r="G286" s="17">
        <v>0</v>
      </c>
    </row>
    <row r="287" spans="1:7" s="12" customFormat="1" ht="37.5" customHeight="1">
      <c r="A287" s="68" t="s">
        <v>11</v>
      </c>
      <c r="B287" s="80" t="s">
        <v>503</v>
      </c>
      <c r="C287" s="45"/>
      <c r="D287" s="117" t="s">
        <v>504</v>
      </c>
      <c r="E287" s="17"/>
      <c r="F287" s="17">
        <f t="shared" ref="F287" si="144">F288</f>
        <v>2719.2</v>
      </c>
      <c r="G287" s="17">
        <f t="shared" ref="G287" si="145">G288</f>
        <v>2496</v>
      </c>
    </row>
    <row r="288" spans="1:7" s="13" customFormat="1" ht="24.75" customHeight="1">
      <c r="A288" s="68" t="s">
        <v>11</v>
      </c>
      <c r="B288" s="80" t="s">
        <v>503</v>
      </c>
      <c r="C288" s="45" t="s">
        <v>78</v>
      </c>
      <c r="D288" s="49" t="s">
        <v>80</v>
      </c>
      <c r="E288" s="17"/>
      <c r="F288" s="17">
        <v>2719.2</v>
      </c>
      <c r="G288" s="17">
        <v>2496</v>
      </c>
    </row>
    <row r="289" spans="1:7" s="12" customFormat="1" ht="48.75" customHeight="1">
      <c r="A289" s="60" t="s">
        <v>390</v>
      </c>
      <c r="B289" s="93" t="s">
        <v>205</v>
      </c>
      <c r="C289" s="184"/>
      <c r="D289" s="100" t="s">
        <v>206</v>
      </c>
      <c r="E289" s="172">
        <f>E290</f>
        <v>6667</v>
      </c>
      <c r="F289" s="172">
        <f t="shared" ref="F289" si="146">F290</f>
        <v>7781</v>
      </c>
      <c r="G289" s="172">
        <f t="shared" ref="G289" si="147">G290</f>
        <v>7775.3</v>
      </c>
    </row>
    <row r="290" spans="1:7" s="12" customFormat="1" ht="42" customHeight="1">
      <c r="A290" s="68" t="s">
        <v>390</v>
      </c>
      <c r="B290" s="80" t="s">
        <v>205</v>
      </c>
      <c r="C290" s="68" t="s">
        <v>77</v>
      </c>
      <c r="D290" s="65" t="s">
        <v>79</v>
      </c>
      <c r="E290" s="83">
        <v>6667</v>
      </c>
      <c r="F290" s="83">
        <v>7781</v>
      </c>
      <c r="G290" s="83">
        <v>7775.3</v>
      </c>
    </row>
    <row r="291" spans="1:7" s="12" customFormat="1" ht="42" customHeight="1">
      <c r="A291" s="68" t="s">
        <v>390</v>
      </c>
      <c r="B291" s="80" t="s">
        <v>207</v>
      </c>
      <c r="C291" s="68"/>
      <c r="D291" s="100" t="s">
        <v>170</v>
      </c>
      <c r="E291" s="14">
        <f>E292</f>
        <v>79.8</v>
      </c>
      <c r="F291" s="14">
        <f t="shared" ref="F291" si="148">F292</f>
        <v>62.3</v>
      </c>
      <c r="G291" s="14">
        <f t="shared" ref="G291" si="149">G292</f>
        <v>60.2</v>
      </c>
    </row>
    <row r="292" spans="1:7" s="12" customFormat="1" ht="18" customHeight="1">
      <c r="A292" s="68" t="s">
        <v>390</v>
      </c>
      <c r="B292" s="80" t="s">
        <v>207</v>
      </c>
      <c r="C292" s="45" t="s">
        <v>78</v>
      </c>
      <c r="D292" s="49" t="s">
        <v>80</v>
      </c>
      <c r="E292" s="83">
        <v>79.8</v>
      </c>
      <c r="F292" s="83">
        <v>62.3</v>
      </c>
      <c r="G292" s="83">
        <v>60.2</v>
      </c>
    </row>
    <row r="293" spans="1:7" s="12" customFormat="1" ht="35.25" customHeight="1">
      <c r="A293" s="60" t="s">
        <v>390</v>
      </c>
      <c r="B293" s="138" t="s">
        <v>175</v>
      </c>
      <c r="C293" s="184"/>
      <c r="D293" s="100" t="s">
        <v>178</v>
      </c>
      <c r="E293" s="172">
        <f>E294</f>
        <v>676</v>
      </c>
      <c r="F293" s="172">
        <f t="shared" ref="F293" si="150">F294</f>
        <v>771</v>
      </c>
      <c r="G293" s="172">
        <f t="shared" ref="G293" si="151">G294</f>
        <v>771</v>
      </c>
    </row>
    <row r="294" spans="1:7" s="12" customFormat="1" ht="38.25" customHeight="1">
      <c r="A294" s="68" t="s">
        <v>390</v>
      </c>
      <c r="B294" s="110" t="s">
        <v>175</v>
      </c>
      <c r="C294" s="45" t="s">
        <v>77</v>
      </c>
      <c r="D294" s="65" t="s">
        <v>79</v>
      </c>
      <c r="E294" s="17">
        <v>676</v>
      </c>
      <c r="F294" s="17">
        <v>771</v>
      </c>
      <c r="G294" s="17">
        <v>771</v>
      </c>
    </row>
    <row r="295" spans="1:7" s="12" customFormat="1" ht="39.75" hidden="1" customHeight="1">
      <c r="A295" s="68" t="s">
        <v>390</v>
      </c>
      <c r="B295" s="110" t="s">
        <v>454</v>
      </c>
      <c r="C295" s="45"/>
      <c r="D295" s="95" t="s">
        <v>453</v>
      </c>
      <c r="E295" s="17"/>
      <c r="F295" s="17">
        <f t="shared" ref="F295" si="152">F296</f>
        <v>0</v>
      </c>
      <c r="G295" s="17">
        <f t="shared" ref="G295" si="153">G296</f>
        <v>0</v>
      </c>
    </row>
    <row r="296" spans="1:7" s="12" customFormat="1" ht="12.75" hidden="1" customHeight="1">
      <c r="A296" s="68" t="s">
        <v>390</v>
      </c>
      <c r="B296" s="110" t="s">
        <v>454</v>
      </c>
      <c r="C296" s="45" t="s">
        <v>78</v>
      </c>
      <c r="D296" s="49" t="s">
        <v>80</v>
      </c>
      <c r="E296" s="17"/>
      <c r="F296" s="17">
        <v>0</v>
      </c>
      <c r="G296" s="17">
        <v>0</v>
      </c>
    </row>
    <row r="297" spans="1:7" s="12" customFormat="1" ht="18" hidden="1" customHeight="1">
      <c r="A297" s="68" t="s">
        <v>390</v>
      </c>
      <c r="B297" s="139" t="s">
        <v>468</v>
      </c>
      <c r="C297" s="45"/>
      <c r="D297" s="95" t="s">
        <v>455</v>
      </c>
      <c r="E297" s="17"/>
      <c r="F297" s="17">
        <f t="shared" ref="F297" si="154">F298</f>
        <v>0</v>
      </c>
      <c r="G297" s="17">
        <f t="shared" ref="G297" si="155">G298</f>
        <v>0</v>
      </c>
    </row>
    <row r="298" spans="1:7" s="12" customFormat="1" ht="12.75" hidden="1" customHeight="1">
      <c r="A298" s="68" t="s">
        <v>390</v>
      </c>
      <c r="B298" s="110" t="s">
        <v>468</v>
      </c>
      <c r="C298" s="45" t="s">
        <v>78</v>
      </c>
      <c r="D298" s="49" t="s">
        <v>80</v>
      </c>
      <c r="E298" s="17"/>
      <c r="F298" s="17">
        <v>0</v>
      </c>
      <c r="G298" s="17">
        <v>0</v>
      </c>
    </row>
    <row r="299" spans="1:7" s="12" customFormat="1" ht="61.5" customHeight="1">
      <c r="A299" s="33" t="s">
        <v>390</v>
      </c>
      <c r="B299" s="80" t="s">
        <v>180</v>
      </c>
      <c r="C299" s="67"/>
      <c r="D299" s="100" t="s">
        <v>179</v>
      </c>
      <c r="E299" s="34">
        <f>E300</f>
        <v>1433</v>
      </c>
      <c r="F299" s="34">
        <f t="shared" ref="F299" si="156">F300</f>
        <v>1745.5</v>
      </c>
      <c r="G299" s="34">
        <f t="shared" ref="G299" si="157">G300</f>
        <v>1741</v>
      </c>
    </row>
    <row r="300" spans="1:7" s="12" customFormat="1" ht="39" customHeight="1">
      <c r="A300" s="67" t="s">
        <v>390</v>
      </c>
      <c r="B300" s="80" t="s">
        <v>180</v>
      </c>
      <c r="C300" s="67" t="s">
        <v>77</v>
      </c>
      <c r="D300" s="65" t="s">
        <v>79</v>
      </c>
      <c r="E300" s="83">
        <v>1433</v>
      </c>
      <c r="F300" s="83">
        <v>1745.5</v>
      </c>
      <c r="G300" s="83">
        <v>1741</v>
      </c>
    </row>
    <row r="301" spans="1:7" s="12" customFormat="1" ht="39.75" customHeight="1">
      <c r="A301" s="68" t="s">
        <v>390</v>
      </c>
      <c r="B301" s="80" t="s">
        <v>204</v>
      </c>
      <c r="C301" s="45"/>
      <c r="D301" s="100" t="s">
        <v>170</v>
      </c>
      <c r="E301" s="34">
        <f>E302</f>
        <v>13.2</v>
      </c>
      <c r="F301" s="34">
        <f t="shared" ref="F301" si="158">F302</f>
        <v>15.2</v>
      </c>
      <c r="G301" s="34">
        <f t="shared" ref="G301" si="159">G302</f>
        <v>15.2</v>
      </c>
    </row>
    <row r="302" spans="1:7" s="12" customFormat="1" ht="18" customHeight="1">
      <c r="A302" s="45" t="s">
        <v>390</v>
      </c>
      <c r="B302" s="80" t="s">
        <v>204</v>
      </c>
      <c r="C302" s="45" t="s">
        <v>78</v>
      </c>
      <c r="D302" s="49" t="s">
        <v>80</v>
      </c>
      <c r="E302" s="83">
        <v>13.2</v>
      </c>
      <c r="F302" s="83">
        <v>15.2</v>
      </c>
      <c r="G302" s="83">
        <v>15.2</v>
      </c>
    </row>
    <row r="303" spans="1:7" s="13" customFormat="1" ht="36.75" hidden="1" customHeight="1">
      <c r="A303" s="122" t="s">
        <v>390</v>
      </c>
      <c r="B303" s="93" t="s">
        <v>479</v>
      </c>
      <c r="C303" s="90"/>
      <c r="D303" s="114" t="s">
        <v>480</v>
      </c>
      <c r="E303" s="84"/>
      <c r="F303" s="84">
        <f t="shared" ref="F303" si="160">F304</f>
        <v>0</v>
      </c>
      <c r="G303" s="84">
        <f t="shared" ref="G303" si="161">G304</f>
        <v>0</v>
      </c>
    </row>
    <row r="304" spans="1:7" s="13" customFormat="1" ht="21.75" hidden="1" customHeight="1">
      <c r="A304" s="188" t="s">
        <v>390</v>
      </c>
      <c r="B304" s="80" t="s">
        <v>479</v>
      </c>
      <c r="C304" s="45" t="s">
        <v>78</v>
      </c>
      <c r="D304" s="49" t="s">
        <v>80</v>
      </c>
      <c r="E304" s="17"/>
      <c r="F304" s="17">
        <v>0</v>
      </c>
      <c r="G304" s="17">
        <v>0</v>
      </c>
    </row>
    <row r="305" spans="1:7" s="13" customFormat="1" ht="29.25" customHeight="1">
      <c r="A305" s="45" t="s">
        <v>390</v>
      </c>
      <c r="B305" s="80" t="s">
        <v>638</v>
      </c>
      <c r="C305" s="45"/>
      <c r="D305" s="64" t="s">
        <v>639</v>
      </c>
      <c r="E305" s="17"/>
      <c r="F305" s="34">
        <f>F306</f>
        <v>900</v>
      </c>
      <c r="G305" s="34">
        <f>G306</f>
        <v>900</v>
      </c>
    </row>
    <row r="306" spans="1:7" s="13" customFormat="1" ht="24" customHeight="1">
      <c r="A306" s="45" t="s">
        <v>390</v>
      </c>
      <c r="B306" s="80" t="s">
        <v>638</v>
      </c>
      <c r="C306" s="45" t="s">
        <v>78</v>
      </c>
      <c r="D306" s="49" t="s">
        <v>80</v>
      </c>
      <c r="E306" s="17"/>
      <c r="F306" s="17">
        <v>900</v>
      </c>
      <c r="G306" s="17">
        <v>900</v>
      </c>
    </row>
    <row r="307" spans="1:7" s="13" customFormat="1" ht="48" customHeight="1">
      <c r="A307" s="63" t="s">
        <v>95</v>
      </c>
      <c r="B307" s="80" t="s">
        <v>591</v>
      </c>
      <c r="C307" s="45"/>
      <c r="D307" s="187" t="s">
        <v>596</v>
      </c>
      <c r="E307" s="17"/>
      <c r="F307" s="17">
        <f>F308</f>
        <v>298</v>
      </c>
      <c r="G307" s="17">
        <f>G308</f>
        <v>298</v>
      </c>
    </row>
    <row r="308" spans="1:7" s="13" customFormat="1" ht="20.25" customHeight="1">
      <c r="A308" s="68" t="s">
        <v>95</v>
      </c>
      <c r="B308" s="80" t="s">
        <v>591</v>
      </c>
      <c r="C308" s="45" t="s">
        <v>77</v>
      </c>
      <c r="D308" s="49" t="s">
        <v>80</v>
      </c>
      <c r="E308" s="17"/>
      <c r="F308" s="17">
        <v>298</v>
      </c>
      <c r="G308" s="17">
        <v>298</v>
      </c>
    </row>
    <row r="309" spans="1:7" s="13" customFormat="1" ht="35.25" customHeight="1">
      <c r="A309" s="120" t="s">
        <v>10</v>
      </c>
      <c r="B309" s="138" t="s">
        <v>185</v>
      </c>
      <c r="C309" s="70"/>
      <c r="D309" s="100" t="s">
        <v>184</v>
      </c>
      <c r="E309" s="172">
        <f>E310+E311</f>
        <v>8602</v>
      </c>
      <c r="F309" s="172">
        <f t="shared" ref="F309" si="162">F310+F311</f>
        <v>11526.4</v>
      </c>
      <c r="G309" s="172">
        <f t="shared" ref="G309" si="163">G310+G311</f>
        <v>11518</v>
      </c>
    </row>
    <row r="310" spans="1:7" s="13" customFormat="1" ht="39.75" customHeight="1">
      <c r="A310" s="21" t="s">
        <v>10</v>
      </c>
      <c r="B310" s="110" t="s">
        <v>185</v>
      </c>
      <c r="C310" s="45" t="s">
        <v>77</v>
      </c>
      <c r="D310" s="65" t="s">
        <v>79</v>
      </c>
      <c r="E310" s="17">
        <v>8440</v>
      </c>
      <c r="F310" s="17">
        <v>11344</v>
      </c>
      <c r="G310" s="17">
        <v>11337</v>
      </c>
    </row>
    <row r="311" spans="1:7" s="13" customFormat="1" ht="15.75" customHeight="1">
      <c r="A311" s="21" t="s">
        <v>10</v>
      </c>
      <c r="B311" s="189" t="s">
        <v>213</v>
      </c>
      <c r="C311" s="68" t="s">
        <v>78</v>
      </c>
      <c r="D311" s="25" t="s">
        <v>80</v>
      </c>
      <c r="E311" s="17">
        <v>162</v>
      </c>
      <c r="F311" s="17">
        <v>182.4</v>
      </c>
      <c r="G311" s="17">
        <v>181</v>
      </c>
    </row>
    <row r="312" spans="1:7" s="13" customFormat="1" ht="28.5" customHeight="1">
      <c r="A312" s="21" t="s">
        <v>10</v>
      </c>
      <c r="B312" s="80" t="s">
        <v>187</v>
      </c>
      <c r="C312" s="21"/>
      <c r="D312" s="100" t="s">
        <v>186</v>
      </c>
      <c r="E312" s="14">
        <f>E313+E314</f>
        <v>3865</v>
      </c>
      <c r="F312" s="14">
        <f t="shared" ref="F312" si="164">F313+F314</f>
        <v>3525.6</v>
      </c>
      <c r="G312" s="14">
        <f t="shared" ref="G312" si="165">G313+G314</f>
        <v>3517</v>
      </c>
    </row>
    <row r="313" spans="1:7" s="13" customFormat="1" ht="42" customHeight="1">
      <c r="A313" s="21" t="s">
        <v>10</v>
      </c>
      <c r="B313" s="80" t="s">
        <v>187</v>
      </c>
      <c r="C313" s="45" t="s">
        <v>77</v>
      </c>
      <c r="D313" s="65" t="s">
        <v>79</v>
      </c>
      <c r="E313" s="17">
        <v>3659</v>
      </c>
      <c r="F313" s="17">
        <v>3225</v>
      </c>
      <c r="G313" s="17">
        <v>3217</v>
      </c>
    </row>
    <row r="314" spans="1:7" s="13" customFormat="1" ht="24" customHeight="1">
      <c r="A314" s="21" t="s">
        <v>10</v>
      </c>
      <c r="B314" s="189" t="s">
        <v>212</v>
      </c>
      <c r="C314" s="68" t="s">
        <v>78</v>
      </c>
      <c r="D314" s="25" t="s">
        <v>80</v>
      </c>
      <c r="E314" s="17">
        <v>206</v>
      </c>
      <c r="F314" s="17">
        <v>300.60000000000002</v>
      </c>
      <c r="G314" s="17">
        <v>300</v>
      </c>
    </row>
    <row r="315" spans="1:7" s="13" customFormat="1" ht="28.5" hidden="1" customHeight="1">
      <c r="A315" s="21" t="s">
        <v>10</v>
      </c>
      <c r="B315" s="189" t="s">
        <v>442</v>
      </c>
      <c r="C315" s="68"/>
      <c r="D315" s="187" t="s">
        <v>443</v>
      </c>
      <c r="E315" s="84"/>
      <c r="F315" s="84">
        <f t="shared" ref="F315" si="166">F316</f>
        <v>0</v>
      </c>
      <c r="G315" s="84">
        <f t="shared" ref="G315" si="167">G316</f>
        <v>0</v>
      </c>
    </row>
    <row r="316" spans="1:7" ht="39.75" hidden="1" customHeight="1">
      <c r="A316" s="21" t="s">
        <v>10</v>
      </c>
      <c r="B316" s="189" t="s">
        <v>442</v>
      </c>
      <c r="C316" s="68" t="s">
        <v>78</v>
      </c>
      <c r="D316" s="25" t="s">
        <v>80</v>
      </c>
      <c r="E316" s="84"/>
      <c r="F316" s="84">
        <v>0</v>
      </c>
      <c r="G316" s="84">
        <v>0</v>
      </c>
    </row>
    <row r="317" spans="1:7" ht="29.25" hidden="1" customHeight="1">
      <c r="A317" s="21" t="s">
        <v>10</v>
      </c>
      <c r="B317" s="189" t="s">
        <v>528</v>
      </c>
      <c r="C317" s="68"/>
      <c r="D317" s="101" t="s">
        <v>529</v>
      </c>
      <c r="E317" s="84"/>
      <c r="F317" s="84">
        <f t="shared" ref="F317" si="168">F318</f>
        <v>0</v>
      </c>
      <c r="G317" s="84">
        <f t="shared" ref="G317" si="169">G318</f>
        <v>0</v>
      </c>
    </row>
    <row r="318" spans="1:7" ht="21.75" hidden="1" customHeight="1">
      <c r="A318" s="21" t="s">
        <v>10</v>
      </c>
      <c r="B318" s="189" t="s">
        <v>528</v>
      </c>
      <c r="C318" s="68" t="s">
        <v>78</v>
      </c>
      <c r="D318" s="25" t="s">
        <v>80</v>
      </c>
      <c r="E318" s="84"/>
      <c r="F318" s="84">
        <v>0</v>
      </c>
      <c r="G318" s="84">
        <v>0</v>
      </c>
    </row>
    <row r="319" spans="1:7" ht="21.75" hidden="1" customHeight="1">
      <c r="A319" s="21" t="s">
        <v>10</v>
      </c>
      <c r="B319" s="177" t="s">
        <v>561</v>
      </c>
      <c r="C319" s="67"/>
      <c r="D319" s="128" t="s">
        <v>562</v>
      </c>
      <c r="E319" s="17"/>
      <c r="F319" s="17">
        <f>F320</f>
        <v>0</v>
      </c>
      <c r="G319" s="17">
        <f>G320</f>
        <v>0</v>
      </c>
    </row>
    <row r="320" spans="1:7" ht="21.75" hidden="1" customHeight="1">
      <c r="A320" s="21" t="s">
        <v>10</v>
      </c>
      <c r="B320" s="189" t="s">
        <v>561</v>
      </c>
      <c r="C320" s="68" t="s">
        <v>78</v>
      </c>
      <c r="D320" s="25" t="s">
        <v>80</v>
      </c>
      <c r="E320" s="17"/>
      <c r="F320" s="17">
        <v>0</v>
      </c>
      <c r="G320" s="17">
        <v>0</v>
      </c>
    </row>
    <row r="321" spans="1:7" ht="26.25" hidden="1" customHeight="1">
      <c r="A321" s="21" t="s">
        <v>10</v>
      </c>
      <c r="B321" s="140" t="s">
        <v>442</v>
      </c>
      <c r="C321" s="67"/>
      <c r="D321" s="128" t="s">
        <v>443</v>
      </c>
      <c r="E321" s="17"/>
      <c r="F321" s="17">
        <f>F322</f>
        <v>0</v>
      </c>
      <c r="G321" s="17">
        <f>G322</f>
        <v>0</v>
      </c>
    </row>
    <row r="322" spans="1:7" ht="21.75" hidden="1" customHeight="1">
      <c r="A322" s="21" t="s">
        <v>10</v>
      </c>
      <c r="B322" s="140" t="s">
        <v>442</v>
      </c>
      <c r="C322" s="67" t="s">
        <v>78</v>
      </c>
      <c r="D322" s="28" t="s">
        <v>80</v>
      </c>
      <c r="E322" s="17"/>
      <c r="F322" s="17">
        <v>0</v>
      </c>
      <c r="G322" s="17">
        <v>0</v>
      </c>
    </row>
    <row r="323" spans="1:7" ht="25.5" hidden="1" customHeight="1">
      <c r="A323" s="21" t="s">
        <v>498</v>
      </c>
      <c r="B323" s="80" t="s">
        <v>157</v>
      </c>
      <c r="C323" s="67"/>
      <c r="D323" s="64" t="s">
        <v>116</v>
      </c>
      <c r="E323" s="17"/>
      <c r="F323" s="17">
        <f>F324</f>
        <v>0</v>
      </c>
      <c r="G323" s="17">
        <f>G324</f>
        <v>0</v>
      </c>
    </row>
    <row r="324" spans="1:7" ht="21.75" hidden="1" customHeight="1">
      <c r="A324" s="21" t="s">
        <v>498</v>
      </c>
      <c r="B324" s="80" t="s">
        <v>157</v>
      </c>
      <c r="C324" s="18" t="s">
        <v>470</v>
      </c>
      <c r="D324" s="19" t="s">
        <v>471</v>
      </c>
      <c r="E324" s="17"/>
      <c r="F324" s="17">
        <v>0</v>
      </c>
      <c r="G324" s="17">
        <v>0</v>
      </c>
    </row>
    <row r="325" spans="1:7" ht="39" customHeight="1">
      <c r="A325" s="21" t="s">
        <v>10</v>
      </c>
      <c r="B325" s="80" t="s">
        <v>618</v>
      </c>
      <c r="C325" s="18"/>
      <c r="D325" s="19" t="s">
        <v>616</v>
      </c>
      <c r="E325" s="17"/>
      <c r="F325" s="34">
        <f>F326</f>
        <v>0</v>
      </c>
      <c r="G325" s="34">
        <f>G326</f>
        <v>0</v>
      </c>
    </row>
    <row r="326" spans="1:7" ht="40.5" customHeight="1">
      <c r="A326" s="21" t="s">
        <v>10</v>
      </c>
      <c r="B326" s="80" t="s">
        <v>618</v>
      </c>
      <c r="C326" s="45" t="s">
        <v>77</v>
      </c>
      <c r="D326" s="65" t="s">
        <v>79</v>
      </c>
      <c r="E326" s="17"/>
      <c r="F326" s="17">
        <v>0</v>
      </c>
      <c r="G326" s="17">
        <v>0</v>
      </c>
    </row>
    <row r="327" spans="1:7" ht="28.5" customHeight="1">
      <c r="A327" s="33" t="s">
        <v>498</v>
      </c>
      <c r="B327" s="80" t="s">
        <v>157</v>
      </c>
      <c r="C327" s="18"/>
      <c r="D327" s="64" t="s">
        <v>116</v>
      </c>
      <c r="E327" s="17"/>
      <c r="F327" s="34">
        <f>F328</f>
        <v>25</v>
      </c>
      <c r="G327" s="34">
        <f>G328</f>
        <v>25</v>
      </c>
    </row>
    <row r="328" spans="1:7" ht="21.75" customHeight="1">
      <c r="A328" s="21" t="s">
        <v>498</v>
      </c>
      <c r="B328" s="80" t="s">
        <v>157</v>
      </c>
      <c r="C328" s="18" t="s">
        <v>470</v>
      </c>
      <c r="D328" s="19" t="s">
        <v>471</v>
      </c>
      <c r="E328" s="17"/>
      <c r="F328" s="17">
        <v>25</v>
      </c>
      <c r="G328" s="17">
        <v>25</v>
      </c>
    </row>
    <row r="329" spans="1:7" ht="25.5" customHeight="1">
      <c r="A329" s="119" t="s">
        <v>13</v>
      </c>
      <c r="B329" s="93" t="s">
        <v>168</v>
      </c>
      <c r="C329" s="71"/>
      <c r="D329" s="100" t="s">
        <v>167</v>
      </c>
      <c r="E329" s="172">
        <f>E330</f>
        <v>908</v>
      </c>
      <c r="F329" s="172">
        <f t="shared" ref="F329" si="170">F330</f>
        <v>756</v>
      </c>
      <c r="G329" s="172">
        <f t="shared" ref="G329" si="171">G330</f>
        <v>754</v>
      </c>
    </row>
    <row r="330" spans="1:7" ht="21.75" customHeight="1">
      <c r="A330" s="67" t="s">
        <v>13</v>
      </c>
      <c r="B330" s="93" t="s">
        <v>168</v>
      </c>
      <c r="C330" s="45" t="s">
        <v>78</v>
      </c>
      <c r="D330" s="25" t="s">
        <v>80</v>
      </c>
      <c r="E330" s="35">
        <v>908</v>
      </c>
      <c r="F330" s="35">
        <v>756</v>
      </c>
      <c r="G330" s="35">
        <v>754</v>
      </c>
    </row>
    <row r="331" spans="1:7" ht="18" hidden="1" customHeight="1">
      <c r="A331" s="184" t="s">
        <v>13</v>
      </c>
      <c r="B331" s="93" t="s">
        <v>469</v>
      </c>
      <c r="C331" s="90"/>
      <c r="D331" s="101" t="s">
        <v>436</v>
      </c>
      <c r="E331" s="35"/>
      <c r="F331" s="176">
        <f t="shared" ref="F331" si="172">F332</f>
        <v>0</v>
      </c>
      <c r="G331" s="176">
        <f t="shared" ref="G331" si="173">G332</f>
        <v>0</v>
      </c>
    </row>
    <row r="332" spans="1:7" ht="28.5" hidden="1" customHeight="1">
      <c r="A332" s="184" t="s">
        <v>13</v>
      </c>
      <c r="B332" s="93" t="s">
        <v>469</v>
      </c>
      <c r="C332" s="45" t="s">
        <v>78</v>
      </c>
      <c r="D332" s="49" t="s">
        <v>80</v>
      </c>
      <c r="E332" s="35"/>
      <c r="F332" s="35">
        <v>0</v>
      </c>
      <c r="G332" s="35">
        <v>0</v>
      </c>
    </row>
    <row r="333" spans="1:7" ht="17.25" hidden="1" customHeight="1">
      <c r="A333" s="119" t="s">
        <v>51</v>
      </c>
      <c r="B333" s="133" t="s">
        <v>188</v>
      </c>
      <c r="C333" s="71"/>
      <c r="D333" s="166" t="s">
        <v>83</v>
      </c>
      <c r="E333" s="94">
        <f>E334</f>
        <v>3</v>
      </c>
      <c r="F333" s="94">
        <f t="shared" ref="F333" si="174">F334</f>
        <v>0</v>
      </c>
      <c r="G333" s="94">
        <f t="shared" ref="G333" si="175">G334</f>
        <v>0</v>
      </c>
    </row>
    <row r="334" spans="1:7" ht="28.5" hidden="1" customHeight="1">
      <c r="A334" s="67" t="s">
        <v>51</v>
      </c>
      <c r="B334" s="141" t="s">
        <v>188</v>
      </c>
      <c r="C334" s="67" t="s">
        <v>82</v>
      </c>
      <c r="D334" s="28" t="s">
        <v>83</v>
      </c>
      <c r="E334" s="17">
        <v>3</v>
      </c>
      <c r="F334" s="17">
        <v>0</v>
      </c>
      <c r="G334" s="17">
        <v>0</v>
      </c>
    </row>
    <row r="335" spans="1:7" ht="25.5" customHeight="1">
      <c r="A335" s="21" t="s">
        <v>54</v>
      </c>
      <c r="B335" s="80" t="s">
        <v>190</v>
      </c>
      <c r="C335" s="21"/>
      <c r="D335" s="100" t="s">
        <v>189</v>
      </c>
      <c r="E335" s="34">
        <f>E336</f>
        <v>98</v>
      </c>
      <c r="F335" s="34">
        <f t="shared" ref="F335" si="176">F336</f>
        <v>97</v>
      </c>
      <c r="G335" s="34">
        <f t="shared" ref="G335" si="177">G336</f>
        <v>97</v>
      </c>
    </row>
    <row r="336" spans="1:7" ht="18" customHeight="1">
      <c r="A336" s="21" t="s">
        <v>54</v>
      </c>
      <c r="B336" s="80" t="s">
        <v>190</v>
      </c>
      <c r="C336" s="21" t="s">
        <v>81</v>
      </c>
      <c r="D336" s="65" t="s">
        <v>104</v>
      </c>
      <c r="E336" s="17">
        <v>98</v>
      </c>
      <c r="F336" s="17">
        <v>97</v>
      </c>
      <c r="G336" s="17">
        <v>97</v>
      </c>
    </row>
    <row r="337" spans="1:7" ht="28.5" customHeight="1">
      <c r="A337" s="21" t="s">
        <v>54</v>
      </c>
      <c r="B337" s="80"/>
      <c r="C337" s="21"/>
      <c r="D337" s="95" t="s">
        <v>407</v>
      </c>
      <c r="E337" s="34">
        <f>E338</f>
        <v>47</v>
      </c>
      <c r="F337" s="34">
        <f t="shared" ref="F337" si="178">F338</f>
        <v>1808</v>
      </c>
      <c r="G337" s="34">
        <f t="shared" ref="G337" si="179">G338</f>
        <v>1808</v>
      </c>
    </row>
    <row r="338" spans="1:7" ht="15.75" customHeight="1">
      <c r="A338" s="21" t="s">
        <v>54</v>
      </c>
      <c r="B338" s="80" t="s">
        <v>406</v>
      </c>
      <c r="C338" s="21" t="s">
        <v>81</v>
      </c>
      <c r="D338" s="65" t="s">
        <v>104</v>
      </c>
      <c r="E338" s="17">
        <v>47</v>
      </c>
      <c r="F338" s="17">
        <v>1808</v>
      </c>
      <c r="G338" s="17">
        <v>1808</v>
      </c>
    </row>
    <row r="339" spans="1:7" ht="36" customHeight="1">
      <c r="A339" s="33" t="s">
        <v>108</v>
      </c>
      <c r="B339" s="80" t="s">
        <v>192</v>
      </c>
      <c r="C339" s="45"/>
      <c r="D339" s="100" t="s">
        <v>191</v>
      </c>
      <c r="E339" s="34">
        <f>E340</f>
        <v>594</v>
      </c>
      <c r="F339" s="34">
        <f t="shared" ref="F339" si="180">F340</f>
        <v>941</v>
      </c>
      <c r="G339" s="34">
        <f t="shared" ref="G339" si="181">G340</f>
        <v>941</v>
      </c>
    </row>
    <row r="340" spans="1:7" ht="20.25" customHeight="1">
      <c r="A340" s="67" t="s">
        <v>108</v>
      </c>
      <c r="B340" s="80" t="s">
        <v>192</v>
      </c>
      <c r="C340" s="45" t="s">
        <v>105</v>
      </c>
      <c r="D340" s="28" t="s">
        <v>106</v>
      </c>
      <c r="E340" s="17">
        <v>594</v>
      </c>
      <c r="F340" s="17">
        <v>941</v>
      </c>
      <c r="G340" s="17">
        <v>941</v>
      </c>
    </row>
    <row r="341" spans="1:7" ht="25.5" hidden="1" customHeight="1">
      <c r="A341" s="69" t="s">
        <v>108</v>
      </c>
      <c r="B341" s="134">
        <v>9090000010</v>
      </c>
      <c r="C341" s="69"/>
      <c r="D341" s="100" t="s">
        <v>496</v>
      </c>
      <c r="E341" s="17"/>
      <c r="F341" s="17">
        <f t="shared" ref="F341" si="182">F342</f>
        <v>0</v>
      </c>
      <c r="G341" s="17">
        <f t="shared" ref="G341" si="183">G342</f>
        <v>0</v>
      </c>
    </row>
    <row r="342" spans="1:7" ht="12.75" hidden="1" customHeight="1">
      <c r="A342" s="67" t="s">
        <v>108</v>
      </c>
      <c r="B342" s="134">
        <v>9090000010</v>
      </c>
      <c r="C342" s="45" t="s">
        <v>105</v>
      </c>
      <c r="D342" s="28" t="s">
        <v>106</v>
      </c>
      <c r="E342" s="17"/>
      <c r="F342" s="17">
        <v>0</v>
      </c>
      <c r="G342" s="17">
        <v>0</v>
      </c>
    </row>
    <row r="343" spans="1:7" ht="18">
      <c r="A343" s="271" t="s">
        <v>33</v>
      </c>
      <c r="B343" s="272"/>
      <c r="C343" s="272"/>
      <c r="D343" s="272"/>
      <c r="E343" s="103" t="e">
        <f>E198+E9</f>
        <v>#REF!</v>
      </c>
      <c r="F343" s="162">
        <f>F198+F9</f>
        <v>500835.89999999997</v>
      </c>
      <c r="G343" s="190">
        <f>G198+G9</f>
        <v>487604.19999999995</v>
      </c>
    </row>
    <row r="344" spans="1:7" ht="24" hidden="1" customHeight="1">
      <c r="A344" s="7"/>
      <c r="B344" s="7"/>
      <c r="C344" s="7"/>
      <c r="D344" s="52"/>
      <c r="F344">
        <v>478799</v>
      </c>
    </row>
    <row r="345" spans="1:7" hidden="1">
      <c r="A345" s="7"/>
      <c r="B345" s="7"/>
      <c r="C345" s="7"/>
      <c r="D345" s="52"/>
      <c r="F345" s="131">
        <f>F343-F344</f>
        <v>22036.899999999965</v>
      </c>
    </row>
    <row r="346" spans="1:7">
      <c r="A346" s="7"/>
      <c r="B346" s="7"/>
      <c r="C346" s="7"/>
      <c r="D346" s="52"/>
    </row>
    <row r="347" spans="1:7">
      <c r="A347" s="7"/>
      <c r="B347" s="7"/>
      <c r="C347" s="7"/>
      <c r="D347" s="52"/>
    </row>
    <row r="348" spans="1:7">
      <c r="A348" s="7"/>
      <c r="B348" s="7"/>
      <c r="C348" s="7"/>
      <c r="D348" s="52"/>
      <c r="F348" s="131"/>
    </row>
    <row r="349" spans="1:7">
      <c r="A349" s="7"/>
      <c r="B349" s="7"/>
      <c r="C349" s="7"/>
      <c r="D349" s="52"/>
    </row>
    <row r="350" spans="1:7">
      <c r="A350" s="7"/>
      <c r="B350" s="7"/>
      <c r="C350" s="7"/>
      <c r="D350" s="52"/>
    </row>
    <row r="351" spans="1:7">
      <c r="A351" s="7"/>
      <c r="B351" s="7"/>
      <c r="C351" s="7"/>
      <c r="D351" s="52"/>
    </row>
    <row r="352" spans="1:7">
      <c r="A352" s="7"/>
      <c r="B352" s="7"/>
      <c r="C352" s="7"/>
      <c r="D352" s="52"/>
    </row>
    <row r="353" spans="1:4">
      <c r="A353" s="7"/>
      <c r="B353" s="7"/>
      <c r="C353" s="7"/>
      <c r="D353" s="52"/>
    </row>
    <row r="354" spans="1:4">
      <c r="A354" s="7"/>
      <c r="B354" s="7"/>
      <c r="C354" s="7"/>
      <c r="D354" s="52"/>
    </row>
    <row r="355" spans="1:4">
      <c r="A355" s="7"/>
      <c r="B355" s="7"/>
      <c r="C355" s="7"/>
      <c r="D355" s="52"/>
    </row>
    <row r="356" spans="1:4">
      <c r="A356" s="7"/>
      <c r="B356" s="7"/>
      <c r="C356" s="7"/>
      <c r="D356" s="52"/>
    </row>
    <row r="357" spans="1:4">
      <c r="A357" s="7"/>
      <c r="B357" s="7"/>
      <c r="C357" s="7"/>
      <c r="D357" s="52"/>
    </row>
    <row r="358" spans="1:4">
      <c r="A358" s="7"/>
      <c r="B358" s="7"/>
      <c r="C358" s="7"/>
      <c r="D358" s="52"/>
    </row>
    <row r="359" spans="1:4">
      <c r="A359" s="7"/>
      <c r="B359" s="7"/>
      <c r="C359" s="7"/>
      <c r="D359" s="52"/>
    </row>
    <row r="360" spans="1:4">
      <c r="A360" s="7"/>
      <c r="B360" s="7"/>
      <c r="C360" s="7"/>
      <c r="D360" s="52"/>
    </row>
    <row r="361" spans="1:4">
      <c r="A361" s="7"/>
      <c r="B361" s="7"/>
      <c r="C361" s="7"/>
      <c r="D361" s="52"/>
    </row>
    <row r="362" spans="1:4">
      <c r="A362" s="7"/>
      <c r="B362" s="7"/>
      <c r="C362" s="7"/>
      <c r="D362" s="52"/>
    </row>
    <row r="363" spans="1:4">
      <c r="A363" s="7"/>
      <c r="B363" s="7"/>
      <c r="C363" s="7"/>
      <c r="D363" s="52"/>
    </row>
    <row r="364" spans="1:4">
      <c r="A364" s="7"/>
      <c r="B364" s="7"/>
      <c r="C364" s="7"/>
      <c r="D364" s="52"/>
    </row>
    <row r="365" spans="1:4">
      <c r="A365" s="7"/>
      <c r="B365" s="7"/>
      <c r="C365" s="7"/>
      <c r="D365" s="52"/>
    </row>
    <row r="366" spans="1:4">
      <c r="A366" s="7"/>
      <c r="B366" s="7"/>
      <c r="C366" s="7"/>
      <c r="D366" s="52"/>
    </row>
    <row r="367" spans="1:4">
      <c r="A367" s="7"/>
      <c r="B367" s="7"/>
      <c r="C367" s="7"/>
      <c r="D367" s="52"/>
    </row>
    <row r="368" spans="1:4">
      <c r="A368" s="7"/>
      <c r="B368" s="7"/>
      <c r="C368" s="7"/>
      <c r="D368" s="52"/>
    </row>
    <row r="369" spans="1:4">
      <c r="A369" s="7"/>
      <c r="B369" s="7"/>
      <c r="C369" s="7"/>
      <c r="D369" s="52"/>
    </row>
    <row r="370" spans="1:4">
      <c r="A370" s="7"/>
      <c r="B370" s="7"/>
      <c r="C370" s="7"/>
      <c r="D370" s="52"/>
    </row>
    <row r="371" spans="1:4">
      <c r="A371" s="7"/>
      <c r="B371" s="7"/>
      <c r="C371" s="7"/>
      <c r="D371" s="52"/>
    </row>
    <row r="372" spans="1:4">
      <c r="A372" s="7"/>
      <c r="B372" s="7"/>
      <c r="C372" s="7"/>
      <c r="D372" s="52"/>
    </row>
    <row r="373" spans="1:4">
      <c r="A373" s="7"/>
      <c r="B373" s="7"/>
      <c r="C373" s="7"/>
      <c r="D373" s="52"/>
    </row>
    <row r="374" spans="1:4">
      <c r="A374" s="7"/>
      <c r="B374" s="7"/>
      <c r="C374" s="7"/>
      <c r="D374" s="52"/>
    </row>
    <row r="375" spans="1:4">
      <c r="A375" s="7"/>
      <c r="B375" s="7"/>
      <c r="C375" s="7"/>
      <c r="D375" s="52"/>
    </row>
    <row r="376" spans="1:4">
      <c r="A376" s="7"/>
      <c r="B376" s="7"/>
      <c r="C376" s="7"/>
      <c r="D376" s="52"/>
    </row>
    <row r="377" spans="1:4">
      <c r="A377" s="7"/>
      <c r="B377" s="7"/>
      <c r="C377" s="7"/>
      <c r="D377" s="52"/>
    </row>
    <row r="378" spans="1:4">
      <c r="A378" s="7"/>
      <c r="B378" s="7"/>
      <c r="C378" s="7"/>
      <c r="D378" s="52"/>
    </row>
    <row r="379" spans="1:4">
      <c r="A379" s="7"/>
      <c r="B379" s="7"/>
      <c r="C379" s="7"/>
      <c r="D379" s="52"/>
    </row>
    <row r="380" spans="1:4">
      <c r="A380" s="7"/>
      <c r="B380" s="7"/>
      <c r="C380" s="7"/>
      <c r="D380" s="52"/>
    </row>
    <row r="381" spans="1:4">
      <c r="A381" s="7"/>
      <c r="B381" s="7"/>
      <c r="C381" s="7"/>
      <c r="D381" s="52"/>
    </row>
    <row r="382" spans="1:4">
      <c r="A382" s="7"/>
      <c r="B382" s="7"/>
      <c r="C382" s="7"/>
      <c r="D382" s="52"/>
    </row>
    <row r="383" spans="1:4">
      <c r="A383" s="7"/>
      <c r="B383" s="7"/>
      <c r="C383" s="7"/>
      <c r="D383" s="52"/>
    </row>
    <row r="384" spans="1:4">
      <c r="A384" s="7"/>
      <c r="B384" s="7"/>
      <c r="C384" s="7"/>
      <c r="D384" s="52"/>
    </row>
    <row r="385" spans="1:4">
      <c r="A385" s="7"/>
      <c r="B385" s="7"/>
      <c r="C385" s="7"/>
      <c r="D385" s="52"/>
    </row>
    <row r="386" spans="1:4">
      <c r="A386" s="7"/>
      <c r="B386" s="7"/>
      <c r="C386" s="7"/>
      <c r="D386" s="52"/>
    </row>
    <row r="387" spans="1:4">
      <c r="A387" s="7"/>
      <c r="B387" s="7"/>
      <c r="C387" s="7"/>
      <c r="D387" s="52"/>
    </row>
    <row r="388" spans="1:4">
      <c r="A388" s="7"/>
      <c r="B388" s="7"/>
      <c r="C388" s="7"/>
      <c r="D388" s="52"/>
    </row>
    <row r="389" spans="1:4">
      <c r="A389" s="7"/>
      <c r="B389" s="7"/>
      <c r="C389" s="7"/>
      <c r="D389" s="52"/>
    </row>
    <row r="390" spans="1:4">
      <c r="A390" s="7"/>
      <c r="B390" s="7"/>
      <c r="C390" s="7"/>
      <c r="D390" s="52"/>
    </row>
    <row r="391" spans="1:4">
      <c r="A391" s="7"/>
      <c r="B391" s="7"/>
      <c r="C391" s="7"/>
      <c r="D391" s="52"/>
    </row>
    <row r="392" spans="1:4">
      <c r="A392" s="7"/>
      <c r="B392" s="7"/>
      <c r="C392" s="7"/>
      <c r="D392" s="52"/>
    </row>
    <row r="393" spans="1:4">
      <c r="A393" s="7"/>
      <c r="B393" s="7"/>
      <c r="C393" s="7"/>
      <c r="D393" s="52"/>
    </row>
    <row r="394" spans="1:4">
      <c r="A394" s="7"/>
      <c r="B394" s="7"/>
      <c r="C394" s="7"/>
      <c r="D394" s="52"/>
    </row>
    <row r="395" spans="1:4">
      <c r="A395" s="7"/>
      <c r="B395" s="7"/>
      <c r="C395" s="7"/>
      <c r="D395" s="52"/>
    </row>
    <row r="396" spans="1:4">
      <c r="A396" s="7"/>
      <c r="B396" s="7"/>
      <c r="C396" s="7"/>
      <c r="D396" s="52"/>
    </row>
    <row r="397" spans="1:4">
      <c r="A397" s="7"/>
      <c r="B397" s="7"/>
      <c r="C397" s="7"/>
      <c r="D397" s="52"/>
    </row>
    <row r="398" spans="1:4">
      <c r="A398" s="7"/>
      <c r="B398" s="7"/>
      <c r="C398" s="7"/>
      <c r="D398" s="52"/>
    </row>
    <row r="399" spans="1:4">
      <c r="A399" s="7"/>
      <c r="B399" s="7"/>
      <c r="C399" s="7"/>
      <c r="D399" s="52"/>
    </row>
    <row r="400" spans="1:4">
      <c r="A400" s="7"/>
      <c r="B400" s="7"/>
      <c r="C400" s="7"/>
      <c r="D400" s="52"/>
    </row>
    <row r="401" spans="1:4">
      <c r="A401" s="7"/>
      <c r="B401" s="7"/>
      <c r="C401" s="7"/>
      <c r="D401" s="52"/>
    </row>
    <row r="402" spans="1:4">
      <c r="A402" s="7"/>
      <c r="B402" s="7"/>
      <c r="C402" s="7"/>
      <c r="D402" s="52"/>
    </row>
    <row r="403" spans="1:4">
      <c r="A403" s="6"/>
      <c r="B403" s="6"/>
      <c r="C403" s="6"/>
      <c r="D403" s="53"/>
    </row>
    <row r="404" spans="1:4">
      <c r="A404" s="6"/>
      <c r="B404" s="6"/>
      <c r="C404" s="6"/>
      <c r="D404" s="53"/>
    </row>
    <row r="405" spans="1:4">
      <c r="A405" s="6"/>
      <c r="B405" s="6"/>
      <c r="C405" s="6"/>
      <c r="D405" s="53"/>
    </row>
    <row r="406" spans="1:4">
      <c r="A406" s="6"/>
      <c r="B406" s="6"/>
      <c r="C406" s="6"/>
      <c r="D406" s="53"/>
    </row>
    <row r="407" spans="1:4">
      <c r="A407" s="6"/>
      <c r="B407" s="6"/>
      <c r="C407" s="6"/>
      <c r="D407" s="53"/>
    </row>
    <row r="408" spans="1:4">
      <c r="A408" s="6"/>
      <c r="B408" s="6"/>
      <c r="C408" s="6"/>
      <c r="D408" s="53"/>
    </row>
    <row r="409" spans="1:4">
      <c r="A409" s="6"/>
      <c r="B409" s="6"/>
      <c r="C409" s="6"/>
      <c r="D409" s="53"/>
    </row>
    <row r="410" spans="1:4">
      <c r="A410" s="6"/>
      <c r="B410" s="6"/>
      <c r="C410" s="6"/>
      <c r="D410" s="53"/>
    </row>
    <row r="411" spans="1:4">
      <c r="A411" s="6"/>
      <c r="B411" s="6"/>
      <c r="C411" s="6"/>
      <c r="D411" s="53"/>
    </row>
    <row r="412" spans="1:4" ht="1.5" customHeight="1">
      <c r="A412" s="6"/>
      <c r="B412" s="6"/>
      <c r="C412" s="6"/>
      <c r="D412" s="53"/>
    </row>
    <row r="413" spans="1:4" hidden="1">
      <c r="A413" s="6"/>
      <c r="B413" s="6"/>
      <c r="C413" s="6"/>
      <c r="D413" s="53"/>
    </row>
    <row r="414" spans="1:4" hidden="1">
      <c r="A414" s="6"/>
      <c r="B414" s="6"/>
      <c r="C414" s="6"/>
      <c r="D414" s="53"/>
    </row>
    <row r="415" spans="1:4" hidden="1">
      <c r="A415" s="6"/>
      <c r="B415" s="6"/>
      <c r="C415" s="6"/>
      <c r="D415" s="53"/>
    </row>
    <row r="416" spans="1:4" hidden="1">
      <c r="A416" s="6"/>
      <c r="B416" s="6"/>
      <c r="C416" s="6"/>
      <c r="D416" s="53"/>
    </row>
    <row r="417" spans="1:4" hidden="1">
      <c r="A417" s="6"/>
      <c r="B417" s="6"/>
      <c r="C417" s="6"/>
      <c r="D417" s="53"/>
    </row>
    <row r="418" spans="1:4" hidden="1">
      <c r="A418" s="6"/>
      <c r="B418" s="6"/>
      <c r="C418" s="6"/>
      <c r="D418" s="53"/>
    </row>
    <row r="419" spans="1:4" hidden="1">
      <c r="A419" s="6"/>
      <c r="B419" s="6"/>
      <c r="C419" s="6"/>
      <c r="D419" s="53"/>
    </row>
    <row r="420" spans="1:4" hidden="1">
      <c r="A420" s="6"/>
      <c r="B420" s="6"/>
      <c r="C420" s="6"/>
      <c r="D420" s="53"/>
    </row>
    <row r="421" spans="1:4" hidden="1">
      <c r="A421" s="6"/>
      <c r="B421" s="6"/>
      <c r="C421" s="6"/>
      <c r="D421" s="53"/>
    </row>
    <row r="422" spans="1:4" hidden="1">
      <c r="A422" s="6"/>
      <c r="B422" s="6"/>
      <c r="C422" s="6"/>
      <c r="D422" s="53"/>
    </row>
    <row r="423" spans="1:4" hidden="1">
      <c r="A423" s="6"/>
      <c r="B423" s="6"/>
      <c r="C423" s="6"/>
      <c r="D423" s="53"/>
    </row>
    <row r="424" spans="1:4" hidden="1">
      <c r="A424" s="6"/>
      <c r="B424" s="6"/>
      <c r="C424" s="6"/>
      <c r="D424" s="53"/>
    </row>
    <row r="425" spans="1:4" hidden="1">
      <c r="A425" s="6"/>
      <c r="B425" s="6"/>
      <c r="C425" s="6"/>
      <c r="D425" s="53"/>
    </row>
    <row r="426" spans="1:4" hidden="1">
      <c r="A426" s="6"/>
      <c r="B426" s="6"/>
      <c r="C426" s="6"/>
      <c r="D426" s="53"/>
    </row>
    <row r="427" spans="1:4" hidden="1">
      <c r="A427" s="6"/>
      <c r="B427" s="6"/>
      <c r="C427" s="6"/>
      <c r="D427" s="53"/>
    </row>
    <row r="428" spans="1:4" hidden="1">
      <c r="A428" s="6"/>
      <c r="B428" s="6"/>
      <c r="C428" s="6"/>
      <c r="D428" s="53"/>
    </row>
    <row r="429" spans="1:4" hidden="1">
      <c r="A429" s="6"/>
      <c r="B429" s="6"/>
      <c r="C429" s="6"/>
      <c r="D429" s="53"/>
    </row>
    <row r="430" spans="1:4" hidden="1">
      <c r="A430" s="6"/>
      <c r="B430" s="6"/>
      <c r="C430" s="6"/>
      <c r="D430" s="53"/>
    </row>
    <row r="431" spans="1:4" hidden="1">
      <c r="A431" s="6"/>
      <c r="B431" s="6"/>
      <c r="C431" s="6"/>
      <c r="D431" s="53"/>
    </row>
    <row r="432" spans="1:4" hidden="1">
      <c r="A432" s="6"/>
      <c r="B432" s="6"/>
      <c r="C432" s="6"/>
      <c r="D432" s="53"/>
    </row>
    <row r="433" spans="1:4" hidden="1">
      <c r="A433" s="6"/>
      <c r="B433" s="6"/>
      <c r="C433" s="6"/>
      <c r="D433" s="53"/>
    </row>
    <row r="434" spans="1:4" hidden="1">
      <c r="A434" s="6"/>
      <c r="B434" s="6"/>
      <c r="C434" s="6"/>
      <c r="D434" s="53"/>
    </row>
    <row r="435" spans="1:4" hidden="1">
      <c r="A435" s="6"/>
      <c r="B435" s="6"/>
      <c r="C435" s="6"/>
      <c r="D435" s="53"/>
    </row>
    <row r="436" spans="1:4" hidden="1">
      <c r="A436" s="6"/>
      <c r="B436" s="6"/>
      <c r="C436" s="6"/>
      <c r="D436" s="53"/>
    </row>
    <row r="437" spans="1:4" hidden="1">
      <c r="A437" s="6"/>
      <c r="B437" s="6"/>
      <c r="C437" s="6"/>
      <c r="D437" s="53"/>
    </row>
    <row r="438" spans="1:4" hidden="1">
      <c r="A438" s="6"/>
      <c r="B438" s="6"/>
      <c r="C438" s="6"/>
      <c r="D438" s="53"/>
    </row>
    <row r="439" spans="1:4" hidden="1">
      <c r="A439" s="6"/>
      <c r="B439" s="6"/>
      <c r="C439" s="6"/>
      <c r="D439" s="53"/>
    </row>
    <row r="440" spans="1:4" hidden="1">
      <c r="A440" s="6"/>
      <c r="B440" s="6"/>
      <c r="C440" s="6"/>
      <c r="D440" s="53"/>
    </row>
    <row r="441" spans="1:4" hidden="1">
      <c r="A441" s="6"/>
      <c r="B441" s="6"/>
      <c r="C441" s="6"/>
      <c r="D441" s="53"/>
    </row>
    <row r="442" spans="1:4" hidden="1">
      <c r="A442" s="6"/>
      <c r="B442" s="6"/>
      <c r="C442" s="6"/>
      <c r="D442" s="53"/>
    </row>
    <row r="443" spans="1:4" hidden="1">
      <c r="A443" s="6"/>
      <c r="B443" s="6"/>
      <c r="C443" s="6"/>
      <c r="D443" s="53"/>
    </row>
    <row r="444" spans="1:4" hidden="1">
      <c r="A444" s="6"/>
      <c r="B444" s="6"/>
      <c r="C444" s="6"/>
      <c r="D444" s="53"/>
    </row>
    <row r="445" spans="1:4" hidden="1">
      <c r="A445" s="6"/>
      <c r="B445" s="6"/>
      <c r="C445" s="6"/>
      <c r="D445" s="53"/>
    </row>
    <row r="446" spans="1:4" hidden="1">
      <c r="A446" s="6"/>
      <c r="B446" s="6"/>
      <c r="C446" s="6"/>
      <c r="D446" s="53"/>
    </row>
    <row r="447" spans="1:4" hidden="1">
      <c r="A447" s="6"/>
      <c r="B447" s="6"/>
      <c r="C447" s="6"/>
      <c r="D447" s="53"/>
    </row>
    <row r="448" spans="1:4" hidden="1">
      <c r="A448" s="6"/>
      <c r="B448" s="6"/>
      <c r="C448" s="6"/>
      <c r="D448" s="53"/>
    </row>
    <row r="449" spans="1:4" hidden="1">
      <c r="A449" s="6"/>
      <c r="B449" s="6"/>
      <c r="C449" s="6"/>
      <c r="D449" s="53"/>
    </row>
    <row r="450" spans="1:4">
      <c r="A450" s="6"/>
      <c r="B450" s="6"/>
      <c r="C450" s="6"/>
      <c r="D450" s="53"/>
    </row>
    <row r="451" spans="1:4">
      <c r="A451" s="6"/>
      <c r="B451" s="6"/>
      <c r="C451" s="6"/>
      <c r="D451" s="53"/>
    </row>
    <row r="452" spans="1:4">
      <c r="A452" s="6"/>
      <c r="B452" s="6"/>
      <c r="C452" s="6"/>
      <c r="D452" s="53"/>
    </row>
    <row r="453" spans="1:4">
      <c r="A453" s="6"/>
      <c r="B453" s="6"/>
      <c r="C453" s="6"/>
      <c r="D453" s="53"/>
    </row>
    <row r="454" spans="1:4">
      <c r="A454" s="6"/>
      <c r="B454" s="6"/>
      <c r="C454" s="6"/>
      <c r="D454" s="53"/>
    </row>
    <row r="455" spans="1:4">
      <c r="A455" s="6"/>
      <c r="B455" s="6"/>
      <c r="C455" s="6"/>
      <c r="D455" s="53"/>
    </row>
    <row r="456" spans="1:4">
      <c r="A456" s="6"/>
      <c r="B456" s="6"/>
      <c r="C456" s="6"/>
      <c r="D456" s="53"/>
    </row>
    <row r="457" spans="1:4">
      <c r="A457" s="6"/>
      <c r="B457" s="6"/>
      <c r="C457" s="6"/>
      <c r="D457" s="53"/>
    </row>
    <row r="458" spans="1:4">
      <c r="A458" s="6"/>
      <c r="B458" s="6"/>
      <c r="C458" s="6"/>
      <c r="D458" s="53"/>
    </row>
    <row r="459" spans="1:4">
      <c r="A459" s="6"/>
      <c r="B459" s="6"/>
      <c r="C459" s="6"/>
      <c r="D459" s="53"/>
    </row>
    <row r="460" spans="1:4">
      <c r="A460" s="6"/>
      <c r="B460" s="6"/>
      <c r="C460" s="6"/>
      <c r="D460" s="53"/>
    </row>
    <row r="461" spans="1:4">
      <c r="A461" s="6"/>
      <c r="B461" s="6"/>
      <c r="C461" s="6"/>
      <c r="D461" s="53"/>
    </row>
    <row r="462" spans="1:4">
      <c r="A462" s="6"/>
      <c r="B462" s="6"/>
      <c r="C462" s="6"/>
      <c r="D462" s="53"/>
    </row>
    <row r="463" spans="1:4">
      <c r="A463" s="6"/>
      <c r="B463" s="6"/>
      <c r="C463" s="6"/>
      <c r="D463" s="53"/>
    </row>
    <row r="464" spans="1:4">
      <c r="A464" s="6"/>
      <c r="B464" s="6"/>
      <c r="C464" s="6"/>
      <c r="D464" s="53"/>
    </row>
    <row r="465" spans="1:4">
      <c r="A465" s="6"/>
      <c r="B465" s="6"/>
      <c r="C465" s="6"/>
      <c r="D465" s="53"/>
    </row>
    <row r="466" spans="1:4">
      <c r="A466" s="6"/>
      <c r="B466" s="6"/>
      <c r="C466" s="6"/>
      <c r="D466" s="53"/>
    </row>
    <row r="467" spans="1:4">
      <c r="A467" s="6"/>
      <c r="B467" s="6"/>
      <c r="C467" s="6"/>
      <c r="D467" s="53"/>
    </row>
    <row r="468" spans="1:4">
      <c r="A468" s="6"/>
      <c r="B468" s="6"/>
      <c r="C468" s="6"/>
      <c r="D468" s="53"/>
    </row>
    <row r="469" spans="1:4">
      <c r="A469" s="6"/>
      <c r="B469" s="6"/>
      <c r="C469" s="6"/>
      <c r="D469" s="53"/>
    </row>
    <row r="470" spans="1:4">
      <c r="A470" s="6"/>
      <c r="B470" s="6"/>
      <c r="C470" s="6"/>
      <c r="D470" s="53"/>
    </row>
    <row r="471" spans="1:4">
      <c r="A471" s="6"/>
      <c r="B471" s="6"/>
      <c r="C471" s="6"/>
      <c r="D471" s="53"/>
    </row>
    <row r="472" spans="1:4">
      <c r="A472" s="6"/>
      <c r="B472" s="6"/>
      <c r="C472" s="6"/>
      <c r="D472" s="53"/>
    </row>
    <row r="473" spans="1:4">
      <c r="A473" s="6"/>
      <c r="B473" s="6"/>
      <c r="C473" s="6"/>
      <c r="D473" s="53"/>
    </row>
    <row r="474" spans="1:4">
      <c r="A474" s="6"/>
      <c r="B474" s="6"/>
      <c r="C474" s="6"/>
      <c r="D474" s="53"/>
    </row>
    <row r="475" spans="1:4">
      <c r="A475" s="6"/>
      <c r="B475" s="6"/>
      <c r="C475" s="6"/>
      <c r="D475" s="53"/>
    </row>
    <row r="476" spans="1:4">
      <c r="A476" s="6"/>
      <c r="B476" s="6"/>
      <c r="C476" s="6"/>
      <c r="D476" s="53"/>
    </row>
    <row r="477" spans="1:4">
      <c r="A477" s="6"/>
      <c r="B477" s="6"/>
      <c r="C477" s="6"/>
      <c r="D477" s="53"/>
    </row>
    <row r="478" spans="1:4">
      <c r="A478" s="6"/>
      <c r="B478" s="6"/>
      <c r="C478" s="6"/>
      <c r="D478" s="53"/>
    </row>
    <row r="479" spans="1:4">
      <c r="A479" s="6"/>
      <c r="B479" s="6"/>
      <c r="C479" s="6"/>
      <c r="D479" s="53"/>
    </row>
    <row r="480" spans="1:4">
      <c r="A480" s="6"/>
      <c r="B480" s="6"/>
      <c r="C480" s="6"/>
      <c r="D480" s="53"/>
    </row>
    <row r="481" spans="1:4">
      <c r="A481" s="6"/>
      <c r="B481" s="6"/>
      <c r="C481" s="6"/>
      <c r="D481" s="53"/>
    </row>
    <row r="482" spans="1:4">
      <c r="A482" s="6"/>
      <c r="B482" s="6"/>
      <c r="C482" s="6"/>
      <c r="D482" s="53"/>
    </row>
    <row r="483" spans="1:4">
      <c r="A483" s="6"/>
      <c r="B483" s="6"/>
      <c r="C483" s="6"/>
      <c r="D483" s="53"/>
    </row>
    <row r="484" spans="1:4">
      <c r="A484" s="6"/>
      <c r="B484" s="6"/>
      <c r="C484" s="6"/>
      <c r="D484" s="53"/>
    </row>
    <row r="485" spans="1:4">
      <c r="A485" s="6"/>
      <c r="B485" s="6"/>
      <c r="C485" s="6"/>
      <c r="D485" s="53"/>
    </row>
    <row r="486" spans="1:4">
      <c r="A486" s="6"/>
      <c r="B486" s="6"/>
      <c r="C486" s="6"/>
      <c r="D486" s="53"/>
    </row>
    <row r="487" spans="1:4">
      <c r="A487" s="6"/>
      <c r="B487" s="6"/>
      <c r="C487" s="6"/>
      <c r="D487" s="53"/>
    </row>
    <row r="488" spans="1:4">
      <c r="A488" s="6"/>
      <c r="B488" s="6"/>
      <c r="C488" s="6"/>
      <c r="D488" s="53"/>
    </row>
    <row r="489" spans="1:4">
      <c r="A489" s="6"/>
      <c r="B489" s="6"/>
      <c r="C489" s="6"/>
      <c r="D489" s="53"/>
    </row>
    <row r="490" spans="1:4">
      <c r="A490" s="6"/>
      <c r="B490" s="6"/>
      <c r="C490" s="6"/>
      <c r="D490" s="53"/>
    </row>
    <row r="491" spans="1:4">
      <c r="A491" s="6"/>
      <c r="B491" s="6"/>
      <c r="C491" s="6"/>
      <c r="D491" s="53"/>
    </row>
    <row r="492" spans="1:4">
      <c r="A492" s="6"/>
      <c r="B492" s="6"/>
      <c r="C492" s="6"/>
      <c r="D492" s="53"/>
    </row>
    <row r="493" spans="1:4">
      <c r="A493" s="6"/>
      <c r="B493" s="6"/>
      <c r="C493" s="6"/>
      <c r="D493" s="53"/>
    </row>
    <row r="494" spans="1:4">
      <c r="A494" s="6"/>
      <c r="B494" s="6"/>
      <c r="C494" s="6"/>
      <c r="D494" s="53"/>
    </row>
    <row r="495" spans="1:4">
      <c r="A495" s="6"/>
      <c r="B495" s="6"/>
      <c r="C495" s="6"/>
      <c r="D495" s="53"/>
    </row>
    <row r="496" spans="1:4">
      <c r="A496" s="6"/>
      <c r="B496" s="6"/>
      <c r="C496" s="6"/>
      <c r="D496" s="53"/>
    </row>
    <row r="497" spans="1:4">
      <c r="A497" s="6"/>
      <c r="B497" s="6"/>
      <c r="C497" s="6"/>
      <c r="D497" s="53"/>
    </row>
    <row r="498" spans="1:4">
      <c r="A498" s="6"/>
      <c r="B498" s="6"/>
      <c r="C498" s="6"/>
      <c r="D498" s="53"/>
    </row>
    <row r="499" spans="1:4">
      <c r="A499" s="6"/>
      <c r="B499" s="6"/>
      <c r="C499" s="6"/>
      <c r="D499" s="53"/>
    </row>
    <row r="500" spans="1:4">
      <c r="A500" s="6"/>
      <c r="B500" s="6"/>
      <c r="C500" s="6"/>
      <c r="D500" s="53"/>
    </row>
    <row r="501" spans="1:4">
      <c r="A501" s="6"/>
      <c r="B501" s="6"/>
      <c r="C501" s="6"/>
      <c r="D501" s="53"/>
    </row>
    <row r="502" spans="1:4">
      <c r="A502" s="6"/>
      <c r="B502" s="6"/>
      <c r="C502" s="6"/>
      <c r="D502" s="53"/>
    </row>
    <row r="503" spans="1:4">
      <c r="A503" s="6"/>
      <c r="B503" s="6"/>
      <c r="C503" s="6"/>
      <c r="D503" s="53"/>
    </row>
    <row r="504" spans="1:4">
      <c r="A504" s="6"/>
      <c r="B504" s="6"/>
      <c r="C504" s="6"/>
      <c r="D504" s="53"/>
    </row>
    <row r="505" spans="1:4">
      <c r="A505" s="6"/>
      <c r="B505" s="6"/>
      <c r="C505" s="6"/>
      <c r="D505" s="53"/>
    </row>
    <row r="506" spans="1:4">
      <c r="A506" s="6"/>
      <c r="B506" s="6"/>
      <c r="C506" s="6"/>
      <c r="D506" s="53"/>
    </row>
    <row r="507" spans="1:4">
      <c r="A507" s="6"/>
      <c r="B507" s="6"/>
      <c r="C507" s="6"/>
      <c r="D507" s="53"/>
    </row>
    <row r="508" spans="1:4">
      <c r="A508" s="6"/>
      <c r="B508" s="6"/>
      <c r="C508" s="6"/>
      <c r="D508" s="53"/>
    </row>
    <row r="509" spans="1:4">
      <c r="A509" s="6"/>
      <c r="B509" s="6"/>
      <c r="C509" s="6"/>
      <c r="D509" s="53"/>
    </row>
    <row r="510" spans="1:4">
      <c r="A510" s="6"/>
      <c r="B510" s="6"/>
      <c r="C510" s="6"/>
      <c r="D510" s="53"/>
    </row>
    <row r="511" spans="1:4">
      <c r="A511" s="6"/>
      <c r="B511" s="6"/>
      <c r="C511" s="6"/>
      <c r="D511" s="53"/>
    </row>
    <row r="512" spans="1:4">
      <c r="A512" s="6"/>
      <c r="B512" s="6"/>
      <c r="C512" s="6"/>
      <c r="D512" s="53"/>
    </row>
    <row r="513" spans="1:4">
      <c r="A513" s="6"/>
      <c r="B513" s="6"/>
      <c r="C513" s="6"/>
      <c r="D513" s="53"/>
    </row>
    <row r="514" spans="1:4">
      <c r="A514" s="6"/>
      <c r="B514" s="6"/>
      <c r="C514" s="6"/>
      <c r="D514" s="53"/>
    </row>
    <row r="515" spans="1:4">
      <c r="A515" s="6"/>
      <c r="B515" s="6"/>
      <c r="C515" s="6"/>
      <c r="D515" s="53"/>
    </row>
    <row r="516" spans="1:4">
      <c r="A516" s="6"/>
      <c r="B516" s="6"/>
      <c r="C516" s="6"/>
      <c r="D516" s="53"/>
    </row>
    <row r="517" spans="1:4">
      <c r="A517" s="6"/>
      <c r="B517" s="6"/>
      <c r="C517" s="6"/>
      <c r="D517" s="53"/>
    </row>
    <row r="518" spans="1:4">
      <c r="A518" s="6"/>
      <c r="B518" s="6"/>
      <c r="C518" s="6"/>
      <c r="D518" s="53"/>
    </row>
    <row r="519" spans="1:4">
      <c r="A519" s="6"/>
      <c r="B519" s="6"/>
      <c r="C519" s="6"/>
      <c r="D519" s="53"/>
    </row>
    <row r="520" spans="1:4">
      <c r="A520" s="6"/>
      <c r="B520" s="6"/>
      <c r="C520" s="6"/>
      <c r="D520" s="53"/>
    </row>
    <row r="521" spans="1:4">
      <c r="A521" s="6"/>
      <c r="B521" s="6"/>
      <c r="C521" s="6"/>
      <c r="D521" s="53"/>
    </row>
    <row r="522" spans="1:4">
      <c r="A522" s="6"/>
      <c r="B522" s="6"/>
      <c r="C522" s="6"/>
      <c r="D522" s="53"/>
    </row>
    <row r="523" spans="1:4">
      <c r="A523" s="6"/>
      <c r="B523" s="6"/>
      <c r="C523" s="6"/>
      <c r="D523" s="53"/>
    </row>
    <row r="524" spans="1:4">
      <c r="A524" s="6"/>
      <c r="B524" s="6"/>
      <c r="C524" s="6"/>
      <c r="D524" s="53"/>
    </row>
    <row r="525" spans="1:4">
      <c r="A525" s="6"/>
      <c r="B525" s="6"/>
      <c r="C525" s="6"/>
      <c r="D525" s="53"/>
    </row>
    <row r="526" spans="1:4">
      <c r="A526" s="6"/>
      <c r="B526" s="6"/>
      <c r="C526" s="6"/>
      <c r="D526" s="53"/>
    </row>
    <row r="527" spans="1:4">
      <c r="A527" s="6"/>
      <c r="B527" s="6"/>
      <c r="C527" s="6"/>
      <c r="D527" s="53"/>
    </row>
    <row r="528" spans="1:4">
      <c r="A528" s="6"/>
      <c r="B528" s="6"/>
      <c r="C528" s="6"/>
      <c r="D528" s="53"/>
    </row>
    <row r="529" spans="1:4">
      <c r="A529" s="6"/>
      <c r="B529" s="6"/>
      <c r="C529" s="6"/>
      <c r="D529" s="53"/>
    </row>
    <row r="530" spans="1:4">
      <c r="A530" s="6"/>
      <c r="B530" s="6"/>
      <c r="C530" s="6"/>
      <c r="D530" s="53"/>
    </row>
    <row r="531" spans="1:4">
      <c r="A531" s="6"/>
      <c r="B531" s="6"/>
      <c r="C531" s="6"/>
      <c r="D531" s="53"/>
    </row>
    <row r="532" spans="1:4">
      <c r="A532" s="6"/>
      <c r="B532" s="6"/>
      <c r="C532" s="6"/>
      <c r="D532" s="53"/>
    </row>
    <row r="533" spans="1:4">
      <c r="A533" s="6"/>
      <c r="B533" s="6"/>
      <c r="C533" s="6"/>
      <c r="D533" s="53"/>
    </row>
    <row r="534" spans="1:4">
      <c r="A534" s="6"/>
      <c r="B534" s="6"/>
      <c r="C534" s="6"/>
      <c r="D534" s="53"/>
    </row>
    <row r="535" spans="1:4">
      <c r="A535" s="6"/>
      <c r="B535" s="6"/>
      <c r="C535" s="6"/>
      <c r="D535" s="53"/>
    </row>
    <row r="536" spans="1:4">
      <c r="A536" s="6"/>
      <c r="B536" s="6"/>
      <c r="C536" s="6"/>
      <c r="D536" s="53"/>
    </row>
    <row r="537" spans="1:4">
      <c r="A537" s="6"/>
      <c r="B537" s="6"/>
      <c r="C537" s="6"/>
      <c r="D537" s="53"/>
    </row>
    <row r="538" spans="1:4">
      <c r="A538" s="6"/>
      <c r="B538" s="6"/>
      <c r="C538" s="6"/>
      <c r="D538" s="53"/>
    </row>
    <row r="539" spans="1:4">
      <c r="A539" s="6"/>
      <c r="B539" s="6"/>
      <c r="C539" s="6"/>
      <c r="D539" s="53"/>
    </row>
    <row r="540" spans="1:4">
      <c r="A540" s="6"/>
      <c r="B540" s="6"/>
      <c r="C540" s="6"/>
      <c r="D540" s="53"/>
    </row>
    <row r="541" spans="1:4">
      <c r="A541" s="6"/>
      <c r="B541" s="6"/>
      <c r="C541" s="6"/>
      <c r="D541" s="53"/>
    </row>
    <row r="542" spans="1:4">
      <c r="A542" s="6"/>
      <c r="B542" s="6"/>
      <c r="C542" s="6"/>
      <c r="D542" s="53"/>
    </row>
    <row r="543" spans="1:4">
      <c r="A543" s="6"/>
      <c r="B543" s="6"/>
      <c r="C543" s="6"/>
      <c r="D543" s="53"/>
    </row>
    <row r="544" spans="1:4">
      <c r="A544" s="6"/>
      <c r="B544" s="6"/>
      <c r="C544" s="6"/>
      <c r="D544" s="53"/>
    </row>
    <row r="545" spans="1:4">
      <c r="A545" s="6"/>
      <c r="B545" s="6"/>
      <c r="C545" s="6"/>
      <c r="D545" s="53"/>
    </row>
    <row r="546" spans="1:4">
      <c r="A546" s="6"/>
      <c r="B546" s="6"/>
      <c r="C546" s="6"/>
      <c r="D546" s="53"/>
    </row>
    <row r="547" spans="1:4">
      <c r="A547" s="6"/>
      <c r="B547" s="6"/>
      <c r="C547" s="6"/>
      <c r="D547" s="53"/>
    </row>
    <row r="548" spans="1:4">
      <c r="A548" s="6"/>
      <c r="B548" s="6"/>
      <c r="C548" s="6"/>
      <c r="D548" s="53"/>
    </row>
    <row r="549" spans="1:4">
      <c r="A549" s="6"/>
      <c r="B549" s="6"/>
      <c r="C549" s="6"/>
      <c r="D549" s="53"/>
    </row>
    <row r="550" spans="1:4">
      <c r="A550" s="6"/>
      <c r="B550" s="6"/>
      <c r="C550" s="6"/>
      <c r="D550" s="53"/>
    </row>
    <row r="551" spans="1:4">
      <c r="A551" s="6"/>
      <c r="B551" s="6"/>
      <c r="C551" s="6"/>
      <c r="D551" s="53"/>
    </row>
    <row r="552" spans="1:4">
      <c r="A552" s="6"/>
      <c r="B552" s="6"/>
      <c r="C552" s="6"/>
      <c r="D552" s="53"/>
    </row>
    <row r="553" spans="1:4">
      <c r="A553" s="6"/>
      <c r="B553" s="6"/>
      <c r="C553" s="6"/>
      <c r="D553" s="53"/>
    </row>
    <row r="554" spans="1:4">
      <c r="A554" s="6"/>
      <c r="B554" s="6"/>
      <c r="C554" s="6"/>
      <c r="D554" s="53"/>
    </row>
    <row r="555" spans="1:4">
      <c r="A555" s="6"/>
      <c r="B555" s="6"/>
      <c r="C555" s="6"/>
      <c r="D555" s="53"/>
    </row>
    <row r="556" spans="1:4">
      <c r="A556" s="6"/>
      <c r="B556" s="6"/>
      <c r="C556" s="6"/>
      <c r="D556" s="53"/>
    </row>
    <row r="557" spans="1:4">
      <c r="A557" s="6"/>
      <c r="B557" s="6"/>
      <c r="C557" s="6"/>
      <c r="D557" s="53"/>
    </row>
    <row r="558" spans="1:4">
      <c r="A558" s="6"/>
      <c r="B558" s="6"/>
      <c r="C558" s="6"/>
      <c r="D558" s="53"/>
    </row>
    <row r="559" spans="1:4">
      <c r="A559" s="6"/>
      <c r="B559" s="6"/>
      <c r="C559" s="6"/>
      <c r="D559" s="53"/>
    </row>
    <row r="560" spans="1:4">
      <c r="A560" s="6"/>
      <c r="B560" s="6"/>
      <c r="C560" s="6"/>
      <c r="D560" s="53"/>
    </row>
    <row r="561" spans="1:4">
      <c r="A561" s="6"/>
      <c r="B561" s="6"/>
      <c r="C561" s="6"/>
      <c r="D561" s="53"/>
    </row>
    <row r="562" spans="1:4">
      <c r="A562" s="6"/>
      <c r="B562" s="6"/>
      <c r="C562" s="6"/>
      <c r="D562" s="53"/>
    </row>
    <row r="563" spans="1:4">
      <c r="A563" s="6"/>
      <c r="B563" s="6"/>
      <c r="C563" s="6"/>
      <c r="D563" s="53"/>
    </row>
    <row r="564" spans="1:4">
      <c r="A564" s="6"/>
      <c r="B564" s="6"/>
      <c r="C564" s="6"/>
      <c r="D564" s="53"/>
    </row>
    <row r="565" spans="1:4">
      <c r="A565" s="6"/>
      <c r="B565" s="6"/>
      <c r="C565" s="6"/>
      <c r="D565" s="53"/>
    </row>
    <row r="566" spans="1:4">
      <c r="A566" s="6"/>
      <c r="B566" s="6"/>
      <c r="C566" s="6"/>
      <c r="D566" s="53"/>
    </row>
    <row r="567" spans="1:4">
      <c r="A567" s="6"/>
      <c r="B567" s="6"/>
      <c r="C567" s="6"/>
      <c r="D567" s="53"/>
    </row>
    <row r="568" spans="1:4">
      <c r="A568" s="6"/>
      <c r="B568" s="6"/>
      <c r="C568" s="6"/>
      <c r="D568" s="53"/>
    </row>
    <row r="569" spans="1:4">
      <c r="A569" s="6"/>
      <c r="B569" s="6"/>
      <c r="C569" s="6"/>
      <c r="D569" s="53"/>
    </row>
    <row r="570" spans="1:4">
      <c r="A570" s="6"/>
      <c r="B570" s="6"/>
      <c r="C570" s="6"/>
      <c r="D570" s="53"/>
    </row>
    <row r="571" spans="1:4">
      <c r="A571" s="6"/>
      <c r="B571" s="6"/>
      <c r="C571" s="6"/>
      <c r="D571" s="53"/>
    </row>
    <row r="572" spans="1:4">
      <c r="A572" s="6"/>
      <c r="B572" s="6"/>
      <c r="C572" s="6"/>
      <c r="D572" s="53"/>
    </row>
    <row r="573" spans="1:4">
      <c r="A573" s="6"/>
      <c r="B573" s="6"/>
      <c r="C573" s="6"/>
      <c r="D573" s="53"/>
    </row>
    <row r="574" spans="1:4">
      <c r="A574" s="6"/>
      <c r="B574" s="6"/>
      <c r="C574" s="6"/>
      <c r="D574" s="53"/>
    </row>
    <row r="575" spans="1:4">
      <c r="A575" s="6"/>
      <c r="B575" s="6"/>
      <c r="C575" s="6"/>
      <c r="D575" s="53"/>
    </row>
    <row r="576" spans="1:4">
      <c r="A576" s="6"/>
      <c r="B576" s="6"/>
      <c r="C576" s="6"/>
      <c r="D576" s="53"/>
    </row>
    <row r="577" spans="1:4">
      <c r="A577" s="6"/>
      <c r="B577" s="6"/>
      <c r="C577" s="6"/>
      <c r="D577" s="53"/>
    </row>
    <row r="578" spans="1:4">
      <c r="A578" s="6"/>
      <c r="B578" s="6"/>
      <c r="C578" s="6"/>
      <c r="D578" s="53"/>
    </row>
    <row r="579" spans="1:4">
      <c r="A579" s="6"/>
      <c r="B579" s="6"/>
      <c r="C579" s="6"/>
      <c r="D579" s="53"/>
    </row>
    <row r="580" spans="1:4">
      <c r="A580" s="6"/>
      <c r="B580" s="6"/>
      <c r="C580" s="6"/>
      <c r="D580" s="53"/>
    </row>
    <row r="581" spans="1:4">
      <c r="A581" s="6"/>
      <c r="B581" s="6"/>
      <c r="C581" s="6"/>
      <c r="D581" s="53"/>
    </row>
    <row r="582" spans="1:4">
      <c r="A582" s="6"/>
      <c r="B582" s="6"/>
      <c r="C582" s="6"/>
      <c r="D582" s="53"/>
    </row>
    <row r="583" spans="1:4">
      <c r="A583" s="6"/>
      <c r="B583" s="6"/>
      <c r="C583" s="6"/>
      <c r="D583" s="53"/>
    </row>
    <row r="584" spans="1:4">
      <c r="A584" s="6"/>
      <c r="B584" s="6"/>
      <c r="C584" s="6"/>
      <c r="D584" s="53"/>
    </row>
    <row r="585" spans="1:4">
      <c r="A585" s="6"/>
      <c r="B585" s="6"/>
      <c r="C585" s="6"/>
      <c r="D585" s="53"/>
    </row>
    <row r="586" spans="1:4">
      <c r="A586" s="6"/>
      <c r="B586" s="6"/>
      <c r="C586" s="6"/>
      <c r="D586" s="53"/>
    </row>
    <row r="587" spans="1:4">
      <c r="A587" s="6"/>
      <c r="B587" s="6"/>
      <c r="C587" s="6"/>
      <c r="D587" s="53"/>
    </row>
    <row r="588" spans="1:4">
      <c r="A588" s="6"/>
      <c r="B588" s="6"/>
      <c r="C588" s="6"/>
      <c r="D588" s="53"/>
    </row>
    <row r="589" spans="1:4">
      <c r="A589" s="6"/>
      <c r="B589" s="6"/>
      <c r="C589" s="6"/>
      <c r="D589" s="53"/>
    </row>
    <row r="590" spans="1:4">
      <c r="A590" s="6"/>
      <c r="B590" s="6"/>
      <c r="C590" s="6"/>
      <c r="D590" s="53"/>
    </row>
    <row r="591" spans="1:4">
      <c r="A591" s="6"/>
      <c r="B591" s="6"/>
      <c r="C591" s="6"/>
      <c r="D591" s="53"/>
    </row>
    <row r="592" spans="1:4">
      <c r="A592" s="6"/>
      <c r="B592" s="6"/>
      <c r="C592" s="6"/>
      <c r="D592" s="53"/>
    </row>
    <row r="593" spans="1:4">
      <c r="A593" s="6"/>
      <c r="B593" s="6"/>
      <c r="C593" s="6"/>
      <c r="D593" s="53"/>
    </row>
    <row r="594" spans="1:4">
      <c r="A594" s="6"/>
      <c r="B594" s="6"/>
      <c r="C594" s="6"/>
      <c r="D594" s="53"/>
    </row>
    <row r="595" spans="1:4">
      <c r="A595" s="6"/>
      <c r="B595" s="6"/>
      <c r="C595" s="6"/>
      <c r="D595" s="53"/>
    </row>
    <row r="596" spans="1:4">
      <c r="A596" s="6"/>
      <c r="B596" s="6"/>
      <c r="C596" s="6"/>
      <c r="D596" s="53"/>
    </row>
    <row r="597" spans="1:4">
      <c r="A597" s="6"/>
      <c r="B597" s="6"/>
      <c r="C597" s="6"/>
      <c r="D597" s="53"/>
    </row>
    <row r="598" spans="1:4">
      <c r="A598" s="6"/>
      <c r="B598" s="6"/>
      <c r="C598" s="6"/>
      <c r="D598" s="53"/>
    </row>
    <row r="599" spans="1:4">
      <c r="A599" s="6"/>
      <c r="B599" s="6"/>
      <c r="C599" s="6"/>
      <c r="D599" s="53"/>
    </row>
    <row r="600" spans="1:4">
      <c r="A600" s="6"/>
      <c r="B600" s="6"/>
      <c r="C600" s="6"/>
      <c r="D600" s="53"/>
    </row>
    <row r="601" spans="1:4">
      <c r="A601" s="6"/>
      <c r="B601" s="6"/>
      <c r="C601" s="6"/>
      <c r="D601" s="53"/>
    </row>
    <row r="602" spans="1:4">
      <c r="A602" s="6"/>
      <c r="B602" s="6"/>
      <c r="C602" s="6"/>
      <c r="D602" s="53"/>
    </row>
    <row r="603" spans="1:4">
      <c r="A603" s="6"/>
      <c r="B603" s="6"/>
      <c r="C603" s="6"/>
      <c r="D603" s="53"/>
    </row>
    <row r="604" spans="1:4">
      <c r="A604" s="6"/>
      <c r="B604" s="6"/>
      <c r="C604" s="6"/>
      <c r="D604" s="53"/>
    </row>
    <row r="605" spans="1:4">
      <c r="A605" s="6"/>
      <c r="B605" s="6"/>
      <c r="C605" s="6"/>
      <c r="D605" s="53"/>
    </row>
    <row r="606" spans="1:4">
      <c r="A606" s="6"/>
      <c r="B606" s="6"/>
      <c r="C606" s="6"/>
      <c r="D606" s="53"/>
    </row>
    <row r="607" spans="1:4">
      <c r="A607" s="6"/>
      <c r="B607" s="6"/>
      <c r="C607" s="6"/>
      <c r="D607" s="53"/>
    </row>
    <row r="608" spans="1:4">
      <c r="A608" s="6"/>
      <c r="B608" s="6"/>
      <c r="C608" s="6"/>
      <c r="D608" s="53"/>
    </row>
    <row r="609" spans="1:4">
      <c r="A609" s="6"/>
      <c r="B609" s="6"/>
      <c r="C609" s="6"/>
      <c r="D609" s="53"/>
    </row>
    <row r="610" spans="1:4">
      <c r="A610" s="6"/>
      <c r="B610" s="6"/>
      <c r="C610" s="6"/>
      <c r="D610" s="53"/>
    </row>
    <row r="611" spans="1:4">
      <c r="A611" s="6"/>
      <c r="B611" s="6"/>
      <c r="C611" s="6"/>
      <c r="D611" s="53"/>
    </row>
    <row r="612" spans="1:4">
      <c r="A612" s="6"/>
      <c r="B612" s="6"/>
      <c r="C612" s="6"/>
      <c r="D612" s="53"/>
    </row>
    <row r="613" spans="1:4">
      <c r="A613" s="6"/>
      <c r="B613" s="6"/>
      <c r="C613" s="6"/>
      <c r="D613" s="53"/>
    </row>
    <row r="614" spans="1:4">
      <c r="A614" s="6"/>
      <c r="B614" s="6"/>
      <c r="C614" s="6"/>
      <c r="D614" s="53"/>
    </row>
    <row r="615" spans="1:4">
      <c r="A615" s="6"/>
      <c r="B615" s="6"/>
      <c r="C615" s="6"/>
      <c r="D615" s="53"/>
    </row>
    <row r="616" spans="1:4">
      <c r="A616" s="6"/>
      <c r="B616" s="6"/>
      <c r="C616" s="6"/>
      <c r="D616" s="53"/>
    </row>
    <row r="617" spans="1:4">
      <c r="A617" s="6"/>
      <c r="B617" s="6"/>
      <c r="C617" s="6"/>
      <c r="D617" s="53"/>
    </row>
    <row r="618" spans="1:4">
      <c r="A618" s="6"/>
      <c r="B618" s="6"/>
      <c r="C618" s="6"/>
      <c r="D618" s="53"/>
    </row>
    <row r="619" spans="1:4">
      <c r="A619" s="6"/>
      <c r="B619" s="6"/>
      <c r="C619" s="6"/>
      <c r="D619" s="53"/>
    </row>
    <row r="620" spans="1:4">
      <c r="A620" s="6"/>
      <c r="B620" s="6"/>
      <c r="C620" s="6"/>
      <c r="D620" s="53"/>
    </row>
    <row r="621" spans="1:4">
      <c r="A621" s="6"/>
      <c r="B621" s="6"/>
      <c r="C621" s="6"/>
      <c r="D621" s="53"/>
    </row>
    <row r="622" spans="1:4">
      <c r="A622" s="6"/>
      <c r="B622" s="6"/>
      <c r="C622" s="6"/>
      <c r="D622" s="53"/>
    </row>
    <row r="623" spans="1:4">
      <c r="A623" s="6"/>
      <c r="B623" s="6"/>
      <c r="C623" s="6"/>
      <c r="D623" s="53"/>
    </row>
    <row r="624" spans="1:4">
      <c r="A624" s="6"/>
      <c r="B624" s="6"/>
      <c r="C624" s="6"/>
      <c r="D624" s="53"/>
    </row>
    <row r="625" spans="1:4">
      <c r="A625" s="6"/>
      <c r="B625" s="6"/>
      <c r="C625" s="6"/>
      <c r="D625" s="53"/>
    </row>
    <row r="626" spans="1:4">
      <c r="A626" s="6"/>
      <c r="B626" s="6"/>
      <c r="C626" s="6"/>
      <c r="D626" s="53"/>
    </row>
    <row r="627" spans="1:4">
      <c r="A627" s="6"/>
      <c r="B627" s="6"/>
      <c r="C627" s="6"/>
      <c r="D627" s="53"/>
    </row>
    <row r="628" spans="1:4">
      <c r="A628" s="6"/>
      <c r="B628" s="6"/>
      <c r="C628" s="6"/>
      <c r="D628" s="53"/>
    </row>
    <row r="629" spans="1:4">
      <c r="A629" s="6"/>
      <c r="B629" s="6"/>
      <c r="C629" s="6"/>
      <c r="D629" s="53"/>
    </row>
    <row r="630" spans="1:4">
      <c r="A630" s="6"/>
      <c r="B630" s="6"/>
      <c r="C630" s="6"/>
      <c r="D630" s="53"/>
    </row>
    <row r="631" spans="1:4">
      <c r="A631" s="6"/>
      <c r="B631" s="6"/>
      <c r="C631" s="6"/>
      <c r="D631" s="53"/>
    </row>
    <row r="632" spans="1:4">
      <c r="A632" s="6"/>
      <c r="B632" s="6"/>
      <c r="C632" s="6"/>
      <c r="D632" s="53"/>
    </row>
    <row r="633" spans="1:4">
      <c r="A633" s="6"/>
      <c r="B633" s="6"/>
      <c r="C633" s="6"/>
      <c r="D633" s="53"/>
    </row>
    <row r="634" spans="1:4">
      <c r="A634" s="6"/>
      <c r="B634" s="6"/>
      <c r="C634" s="6"/>
      <c r="D634" s="53"/>
    </row>
    <row r="635" spans="1:4">
      <c r="A635" s="6"/>
      <c r="B635" s="6"/>
      <c r="C635" s="6"/>
      <c r="D635" s="53"/>
    </row>
    <row r="636" spans="1:4">
      <c r="A636" s="6"/>
      <c r="B636" s="6"/>
      <c r="C636" s="6"/>
      <c r="D636" s="53"/>
    </row>
    <row r="637" spans="1:4">
      <c r="A637" s="6"/>
      <c r="B637" s="6"/>
      <c r="C637" s="6"/>
      <c r="D637" s="53"/>
    </row>
    <row r="638" spans="1:4">
      <c r="A638" s="6"/>
      <c r="B638" s="6"/>
      <c r="C638" s="6"/>
      <c r="D638" s="53"/>
    </row>
    <row r="639" spans="1:4">
      <c r="A639" s="6"/>
      <c r="B639" s="6"/>
      <c r="C639" s="6"/>
      <c r="D639" s="53"/>
    </row>
    <row r="640" spans="1:4">
      <c r="A640" s="6"/>
      <c r="B640" s="6"/>
      <c r="C640" s="6"/>
      <c r="D640" s="53"/>
    </row>
    <row r="641" spans="1:4">
      <c r="A641" s="6"/>
      <c r="B641" s="6"/>
      <c r="C641" s="6"/>
      <c r="D641" s="53"/>
    </row>
    <row r="642" spans="1:4">
      <c r="A642" s="6"/>
      <c r="B642" s="6"/>
      <c r="C642" s="6"/>
      <c r="D642" s="53"/>
    </row>
    <row r="643" spans="1:4">
      <c r="A643" s="6"/>
      <c r="B643" s="6"/>
      <c r="C643" s="6"/>
      <c r="D643" s="53"/>
    </row>
    <row r="644" spans="1:4">
      <c r="A644" s="6"/>
      <c r="B644" s="6"/>
      <c r="C644" s="6"/>
      <c r="D644" s="53"/>
    </row>
    <row r="645" spans="1:4">
      <c r="A645" s="6"/>
      <c r="B645" s="6"/>
      <c r="C645" s="6"/>
      <c r="D645" s="53"/>
    </row>
    <row r="646" spans="1:4">
      <c r="A646" s="6"/>
      <c r="B646" s="6"/>
      <c r="C646" s="6"/>
      <c r="D646" s="53"/>
    </row>
    <row r="647" spans="1:4">
      <c r="A647" s="6"/>
      <c r="B647" s="6"/>
      <c r="C647" s="6"/>
      <c r="D647" s="53"/>
    </row>
    <row r="648" spans="1:4">
      <c r="A648" s="6"/>
      <c r="B648" s="6"/>
      <c r="C648" s="6"/>
      <c r="D648" s="53"/>
    </row>
    <row r="649" spans="1:4">
      <c r="A649" s="6"/>
      <c r="B649" s="6"/>
      <c r="C649" s="6"/>
      <c r="D649" s="53"/>
    </row>
    <row r="650" spans="1:4">
      <c r="A650" s="6"/>
      <c r="B650" s="6"/>
      <c r="C650" s="6"/>
      <c r="D650" s="53"/>
    </row>
    <row r="651" spans="1:4">
      <c r="A651" s="6"/>
      <c r="B651" s="6"/>
      <c r="C651" s="6"/>
      <c r="D651" s="53"/>
    </row>
    <row r="652" spans="1:4">
      <c r="A652" s="6"/>
      <c r="B652" s="6"/>
      <c r="C652" s="6"/>
      <c r="D652" s="53"/>
    </row>
    <row r="653" spans="1:4">
      <c r="A653" s="6"/>
      <c r="B653" s="6"/>
      <c r="C653" s="6"/>
      <c r="D653" s="53"/>
    </row>
    <row r="654" spans="1:4">
      <c r="A654" s="6"/>
      <c r="B654" s="6"/>
      <c r="C654" s="6"/>
      <c r="D654" s="53"/>
    </row>
    <row r="655" spans="1:4">
      <c r="A655" s="6"/>
      <c r="B655" s="6"/>
      <c r="C655" s="6"/>
      <c r="D655" s="53"/>
    </row>
    <row r="656" spans="1:4">
      <c r="A656" s="6"/>
      <c r="B656" s="6"/>
      <c r="C656" s="6"/>
      <c r="D656" s="53"/>
    </row>
    <row r="657" spans="1:4">
      <c r="A657" s="6"/>
      <c r="B657" s="6"/>
      <c r="C657" s="6"/>
      <c r="D657" s="53"/>
    </row>
    <row r="658" spans="1:4">
      <c r="A658" s="6"/>
      <c r="B658" s="6"/>
      <c r="C658" s="6"/>
      <c r="D658" s="53"/>
    </row>
    <row r="659" spans="1:4">
      <c r="A659" s="6"/>
      <c r="B659" s="6"/>
      <c r="C659" s="6"/>
      <c r="D659" s="53"/>
    </row>
    <row r="660" spans="1:4">
      <c r="A660" s="6"/>
      <c r="B660" s="6"/>
      <c r="C660" s="6"/>
      <c r="D660" s="53"/>
    </row>
    <row r="661" spans="1:4">
      <c r="A661" s="6"/>
      <c r="B661" s="6"/>
      <c r="C661" s="6"/>
      <c r="D661" s="53"/>
    </row>
    <row r="662" spans="1:4">
      <c r="A662" s="6"/>
      <c r="B662" s="6"/>
      <c r="C662" s="6"/>
      <c r="D662" s="53"/>
    </row>
    <row r="663" spans="1:4">
      <c r="A663" s="6"/>
      <c r="B663" s="6"/>
      <c r="C663" s="6"/>
      <c r="D663" s="53"/>
    </row>
    <row r="664" spans="1:4">
      <c r="A664" s="6"/>
      <c r="B664" s="6"/>
      <c r="C664" s="6"/>
      <c r="D664" s="53"/>
    </row>
    <row r="665" spans="1:4">
      <c r="A665" s="6"/>
      <c r="B665" s="6"/>
      <c r="C665" s="6"/>
      <c r="D665" s="53"/>
    </row>
    <row r="666" spans="1:4">
      <c r="A666" s="6"/>
      <c r="B666" s="6"/>
      <c r="C666" s="6"/>
      <c r="D666" s="53"/>
    </row>
    <row r="667" spans="1:4">
      <c r="A667" s="6"/>
      <c r="B667" s="6"/>
      <c r="C667" s="6"/>
      <c r="D667" s="53"/>
    </row>
    <row r="668" spans="1:4">
      <c r="A668" s="6"/>
      <c r="B668" s="6"/>
      <c r="C668" s="6"/>
      <c r="D668" s="53"/>
    </row>
    <row r="669" spans="1:4">
      <c r="A669" s="6"/>
      <c r="B669" s="6"/>
      <c r="C669" s="6"/>
      <c r="D669" s="53"/>
    </row>
    <row r="670" spans="1:4">
      <c r="A670" s="6"/>
      <c r="B670" s="6"/>
      <c r="C670" s="6"/>
      <c r="D670" s="53"/>
    </row>
    <row r="671" spans="1:4">
      <c r="A671" s="6"/>
      <c r="B671" s="6"/>
      <c r="C671" s="6"/>
      <c r="D671" s="53"/>
    </row>
    <row r="672" spans="1:4">
      <c r="A672" s="6"/>
      <c r="B672" s="6"/>
      <c r="C672" s="6"/>
      <c r="D672" s="53"/>
    </row>
    <row r="673" spans="1:4">
      <c r="A673" s="6"/>
      <c r="B673" s="6"/>
      <c r="C673" s="6"/>
      <c r="D673" s="53"/>
    </row>
    <row r="674" spans="1:4">
      <c r="A674" s="6"/>
      <c r="B674" s="6"/>
      <c r="C674" s="6"/>
      <c r="D674" s="53"/>
    </row>
    <row r="675" spans="1:4">
      <c r="A675" s="6"/>
      <c r="B675" s="6"/>
      <c r="C675" s="6"/>
      <c r="D675" s="53"/>
    </row>
    <row r="676" spans="1:4">
      <c r="A676" s="6"/>
      <c r="B676" s="6"/>
      <c r="C676" s="6"/>
      <c r="D676" s="53"/>
    </row>
    <row r="677" spans="1:4">
      <c r="A677" s="6"/>
      <c r="B677" s="6"/>
      <c r="C677" s="6"/>
      <c r="D677" s="53"/>
    </row>
    <row r="678" spans="1:4">
      <c r="A678" s="6"/>
      <c r="B678" s="6"/>
      <c r="C678" s="6"/>
      <c r="D678" s="53"/>
    </row>
    <row r="679" spans="1:4">
      <c r="A679" s="6"/>
      <c r="B679" s="6"/>
      <c r="C679" s="6"/>
      <c r="D679" s="53"/>
    </row>
    <row r="680" spans="1:4">
      <c r="A680" s="6"/>
      <c r="B680" s="6"/>
      <c r="C680" s="6"/>
      <c r="D680" s="53"/>
    </row>
    <row r="681" spans="1:4">
      <c r="A681" s="6"/>
      <c r="B681" s="6"/>
      <c r="C681" s="6"/>
      <c r="D681" s="53"/>
    </row>
    <row r="682" spans="1:4">
      <c r="A682" s="6"/>
      <c r="B682" s="6"/>
      <c r="C682" s="6"/>
      <c r="D682" s="53"/>
    </row>
    <row r="683" spans="1:4">
      <c r="A683" s="6"/>
      <c r="B683" s="6"/>
      <c r="C683" s="6"/>
      <c r="D683" s="53"/>
    </row>
    <row r="684" spans="1:4">
      <c r="A684" s="6"/>
      <c r="B684" s="6"/>
      <c r="C684" s="6"/>
      <c r="D684" s="53"/>
    </row>
    <row r="685" spans="1:4">
      <c r="A685" s="6"/>
      <c r="B685" s="6"/>
      <c r="C685" s="6"/>
      <c r="D685" s="53"/>
    </row>
    <row r="686" spans="1:4">
      <c r="A686" s="6"/>
      <c r="B686" s="6"/>
      <c r="C686" s="6"/>
      <c r="D686" s="53"/>
    </row>
    <row r="687" spans="1:4">
      <c r="A687" s="6"/>
      <c r="B687" s="6"/>
      <c r="C687" s="6"/>
      <c r="D687" s="53"/>
    </row>
    <row r="688" spans="1:4">
      <c r="A688" s="6"/>
      <c r="B688" s="6"/>
      <c r="C688" s="6"/>
      <c r="D688" s="53"/>
    </row>
    <row r="689" spans="1:4">
      <c r="A689" s="6"/>
      <c r="B689" s="6"/>
      <c r="C689" s="6"/>
      <c r="D689" s="53"/>
    </row>
    <row r="690" spans="1:4">
      <c r="A690" s="6"/>
      <c r="B690" s="6"/>
      <c r="C690" s="6"/>
      <c r="D690" s="53"/>
    </row>
    <row r="691" spans="1:4">
      <c r="A691" s="6"/>
      <c r="B691" s="6"/>
      <c r="C691" s="6"/>
      <c r="D691" s="53"/>
    </row>
    <row r="692" spans="1:4">
      <c r="A692" s="6"/>
      <c r="B692" s="6"/>
      <c r="C692" s="6"/>
      <c r="D692" s="53"/>
    </row>
    <row r="693" spans="1:4">
      <c r="A693" s="6"/>
      <c r="B693" s="6"/>
      <c r="C693" s="6"/>
      <c r="D693" s="53"/>
    </row>
    <row r="694" spans="1:4">
      <c r="A694" s="6"/>
      <c r="B694" s="6"/>
      <c r="C694" s="6"/>
      <c r="D694" s="53"/>
    </row>
    <row r="695" spans="1:4">
      <c r="A695" s="6"/>
      <c r="B695" s="6"/>
      <c r="C695" s="6"/>
      <c r="D695" s="53"/>
    </row>
    <row r="696" spans="1:4">
      <c r="A696" s="6"/>
      <c r="B696" s="6"/>
      <c r="C696" s="6"/>
      <c r="D696" s="53"/>
    </row>
    <row r="697" spans="1:4">
      <c r="A697" s="6"/>
      <c r="B697" s="6"/>
      <c r="C697" s="6"/>
      <c r="D697" s="53"/>
    </row>
    <row r="698" spans="1:4">
      <c r="A698" s="6"/>
      <c r="B698" s="6"/>
      <c r="C698" s="6"/>
      <c r="D698" s="53"/>
    </row>
    <row r="699" spans="1:4">
      <c r="A699" s="6"/>
      <c r="B699" s="6"/>
      <c r="C699" s="6"/>
      <c r="D699" s="53"/>
    </row>
    <row r="700" spans="1:4">
      <c r="A700" s="6"/>
      <c r="B700" s="6"/>
      <c r="C700" s="6"/>
      <c r="D700" s="53"/>
    </row>
    <row r="701" spans="1:4">
      <c r="A701" s="6"/>
      <c r="B701" s="6"/>
      <c r="C701" s="6"/>
      <c r="D701" s="53"/>
    </row>
    <row r="702" spans="1:4">
      <c r="A702" s="6"/>
      <c r="B702" s="6"/>
      <c r="C702" s="6"/>
      <c r="D702" s="53"/>
    </row>
    <row r="703" spans="1:4">
      <c r="A703" s="6"/>
      <c r="B703" s="6"/>
      <c r="C703" s="6"/>
      <c r="D703" s="53"/>
    </row>
    <row r="704" spans="1:4">
      <c r="A704" s="6"/>
      <c r="B704" s="6"/>
      <c r="C704" s="6"/>
      <c r="D704" s="53"/>
    </row>
    <row r="705" spans="1:4">
      <c r="A705" s="6"/>
      <c r="B705" s="6"/>
      <c r="C705" s="6"/>
      <c r="D705" s="53"/>
    </row>
    <row r="706" spans="1:4">
      <c r="A706" s="6"/>
      <c r="B706" s="6"/>
      <c r="C706" s="6"/>
      <c r="D706" s="53"/>
    </row>
    <row r="707" spans="1:4">
      <c r="A707" s="6"/>
      <c r="B707" s="6"/>
      <c r="C707" s="6"/>
      <c r="D707" s="53"/>
    </row>
    <row r="708" spans="1:4">
      <c r="A708" s="6"/>
      <c r="B708" s="6"/>
      <c r="C708" s="6"/>
      <c r="D708" s="53"/>
    </row>
    <row r="709" spans="1:4">
      <c r="A709" s="6"/>
      <c r="B709" s="6"/>
      <c r="C709" s="6"/>
      <c r="D709" s="53"/>
    </row>
    <row r="710" spans="1:4">
      <c r="A710" s="6"/>
      <c r="B710" s="6"/>
      <c r="C710" s="6"/>
      <c r="D710" s="53"/>
    </row>
    <row r="711" spans="1:4">
      <c r="A711" s="6"/>
      <c r="B711" s="6"/>
      <c r="C711" s="6"/>
      <c r="D711" s="53"/>
    </row>
    <row r="712" spans="1:4">
      <c r="A712" s="6"/>
      <c r="B712" s="6"/>
      <c r="C712" s="6"/>
      <c r="D712" s="53"/>
    </row>
    <row r="713" spans="1:4">
      <c r="A713" s="6"/>
      <c r="B713" s="6"/>
      <c r="C713" s="6"/>
      <c r="D713" s="53"/>
    </row>
    <row r="714" spans="1:4">
      <c r="A714" s="6"/>
      <c r="B714" s="6"/>
      <c r="C714" s="6"/>
      <c r="D714" s="53"/>
    </row>
    <row r="715" spans="1:4">
      <c r="A715" s="6"/>
      <c r="B715" s="6"/>
      <c r="C715" s="6"/>
      <c r="D715" s="53"/>
    </row>
    <row r="716" spans="1:4">
      <c r="A716" s="6"/>
      <c r="B716" s="6"/>
      <c r="C716" s="6"/>
      <c r="D716" s="53"/>
    </row>
    <row r="717" spans="1:4">
      <c r="A717" s="6"/>
      <c r="B717" s="6"/>
      <c r="C717" s="6"/>
      <c r="D717" s="53"/>
    </row>
    <row r="718" spans="1:4">
      <c r="A718" s="6"/>
      <c r="B718" s="6"/>
      <c r="C718" s="6"/>
      <c r="D718" s="53"/>
    </row>
    <row r="719" spans="1:4">
      <c r="A719" s="6"/>
      <c r="B719" s="6"/>
      <c r="C719" s="6"/>
      <c r="D719" s="53"/>
    </row>
    <row r="720" spans="1:4">
      <c r="A720" s="6"/>
      <c r="B720" s="6"/>
      <c r="C720" s="6"/>
      <c r="D720" s="53"/>
    </row>
    <row r="721" spans="1:4">
      <c r="A721" s="6"/>
      <c r="B721" s="6"/>
      <c r="C721" s="6"/>
      <c r="D721" s="53"/>
    </row>
    <row r="722" spans="1:4">
      <c r="A722" s="6"/>
      <c r="B722" s="6"/>
      <c r="C722" s="6"/>
      <c r="D722" s="53"/>
    </row>
    <row r="723" spans="1:4">
      <c r="A723" s="6"/>
      <c r="B723" s="6"/>
      <c r="C723" s="6"/>
      <c r="D723" s="53"/>
    </row>
    <row r="724" spans="1:4">
      <c r="A724" s="6"/>
      <c r="B724" s="6"/>
      <c r="C724" s="6"/>
      <c r="D724" s="53"/>
    </row>
    <row r="725" spans="1:4">
      <c r="A725" s="6"/>
      <c r="B725" s="6"/>
      <c r="C725" s="6"/>
      <c r="D725" s="53"/>
    </row>
    <row r="726" spans="1:4">
      <c r="A726" s="6"/>
      <c r="B726" s="6"/>
      <c r="C726" s="6"/>
      <c r="D726" s="53"/>
    </row>
    <row r="727" spans="1:4">
      <c r="A727" s="6"/>
      <c r="B727" s="6"/>
      <c r="C727" s="6"/>
      <c r="D727" s="53"/>
    </row>
    <row r="728" spans="1:4">
      <c r="A728" s="6"/>
      <c r="B728" s="6"/>
      <c r="C728" s="6"/>
      <c r="D728" s="53"/>
    </row>
    <row r="729" spans="1:4">
      <c r="A729" s="6"/>
      <c r="B729" s="6"/>
      <c r="C729" s="6"/>
      <c r="D729" s="53"/>
    </row>
    <row r="730" spans="1:4">
      <c r="A730" s="6"/>
      <c r="B730" s="6"/>
      <c r="C730" s="6"/>
      <c r="D730" s="53"/>
    </row>
    <row r="731" spans="1:4">
      <c r="A731" s="6"/>
      <c r="B731" s="6"/>
      <c r="C731" s="6"/>
      <c r="D731" s="53"/>
    </row>
    <row r="732" spans="1:4">
      <c r="A732" s="6"/>
      <c r="B732" s="6"/>
      <c r="C732" s="6"/>
      <c r="D732" s="53"/>
    </row>
    <row r="733" spans="1:4">
      <c r="A733" s="6"/>
      <c r="B733" s="6"/>
      <c r="C733" s="6"/>
      <c r="D733" s="53"/>
    </row>
    <row r="734" spans="1:4">
      <c r="A734" s="6"/>
      <c r="B734" s="6"/>
      <c r="C734" s="6"/>
      <c r="D734" s="53"/>
    </row>
    <row r="735" spans="1:4">
      <c r="A735" s="6"/>
      <c r="B735" s="6"/>
      <c r="C735" s="6"/>
      <c r="D735" s="53"/>
    </row>
    <row r="736" spans="1:4">
      <c r="A736" s="6"/>
      <c r="B736" s="6"/>
      <c r="C736" s="6"/>
      <c r="D736" s="53"/>
    </row>
    <row r="737" spans="1:4">
      <c r="A737" s="6"/>
      <c r="B737" s="6"/>
      <c r="C737" s="6"/>
      <c r="D737" s="53"/>
    </row>
    <row r="738" spans="1:4">
      <c r="A738" s="6"/>
      <c r="B738" s="6"/>
      <c r="C738" s="6"/>
      <c r="D738" s="53"/>
    </row>
    <row r="739" spans="1:4">
      <c r="A739" s="6"/>
      <c r="B739" s="6"/>
      <c r="C739" s="6"/>
      <c r="D739" s="53"/>
    </row>
    <row r="740" spans="1:4">
      <c r="A740" s="6"/>
      <c r="B740" s="6"/>
      <c r="C740" s="6"/>
      <c r="D740" s="53"/>
    </row>
    <row r="741" spans="1:4">
      <c r="A741" s="6"/>
      <c r="B741" s="6"/>
      <c r="C741" s="6"/>
      <c r="D741" s="53"/>
    </row>
    <row r="742" spans="1:4">
      <c r="A742" s="6"/>
      <c r="B742" s="6"/>
      <c r="C742" s="6"/>
      <c r="D742" s="53"/>
    </row>
    <row r="743" spans="1:4">
      <c r="A743" s="6"/>
      <c r="B743" s="6"/>
      <c r="C743" s="6"/>
      <c r="D743" s="53"/>
    </row>
    <row r="744" spans="1:4">
      <c r="A744" s="6"/>
      <c r="B744" s="6"/>
      <c r="C744" s="6"/>
      <c r="D744" s="53"/>
    </row>
    <row r="745" spans="1:4">
      <c r="A745" s="6"/>
      <c r="B745" s="6"/>
      <c r="C745" s="6"/>
      <c r="D745" s="53"/>
    </row>
    <row r="746" spans="1:4">
      <c r="A746" s="6"/>
      <c r="B746" s="6"/>
      <c r="C746" s="6"/>
      <c r="D746" s="53"/>
    </row>
    <row r="747" spans="1:4">
      <c r="A747" s="6"/>
      <c r="B747" s="6"/>
      <c r="C747" s="6"/>
      <c r="D747" s="53"/>
    </row>
    <row r="748" spans="1:4">
      <c r="A748" s="6"/>
      <c r="B748" s="6"/>
      <c r="C748" s="6"/>
      <c r="D748" s="53"/>
    </row>
    <row r="749" spans="1:4">
      <c r="A749" s="6"/>
      <c r="B749" s="6"/>
      <c r="C749" s="6"/>
      <c r="D749" s="53"/>
    </row>
    <row r="750" spans="1:4">
      <c r="A750" s="6"/>
      <c r="B750" s="6"/>
      <c r="C750" s="6"/>
      <c r="D750" s="53"/>
    </row>
    <row r="751" spans="1:4">
      <c r="A751" s="6"/>
      <c r="B751" s="6"/>
      <c r="C751" s="6"/>
      <c r="D751" s="53"/>
    </row>
    <row r="752" spans="1:4">
      <c r="A752" s="6"/>
      <c r="B752" s="6"/>
      <c r="C752" s="6"/>
      <c r="D752" s="53"/>
    </row>
    <row r="753" spans="1:4">
      <c r="A753" s="6"/>
      <c r="B753" s="6"/>
      <c r="C753" s="6"/>
      <c r="D753" s="53"/>
    </row>
    <row r="754" spans="1:4">
      <c r="A754" s="6"/>
      <c r="B754" s="6"/>
      <c r="C754" s="6"/>
      <c r="D754" s="53"/>
    </row>
    <row r="755" spans="1:4">
      <c r="A755" s="6"/>
      <c r="B755" s="6"/>
      <c r="C755" s="6"/>
      <c r="D755" s="53"/>
    </row>
    <row r="756" spans="1:4">
      <c r="A756" s="6"/>
      <c r="B756" s="6"/>
      <c r="C756" s="6"/>
      <c r="D756" s="53"/>
    </row>
    <row r="757" spans="1:4">
      <c r="A757" s="6"/>
      <c r="B757" s="6"/>
      <c r="C757" s="6"/>
      <c r="D757" s="53"/>
    </row>
    <row r="758" spans="1:4">
      <c r="A758" s="6"/>
      <c r="B758" s="6"/>
      <c r="C758" s="6"/>
      <c r="D758" s="53"/>
    </row>
    <row r="759" spans="1:4">
      <c r="A759" s="6"/>
      <c r="B759" s="6"/>
      <c r="C759" s="6"/>
      <c r="D759" s="53"/>
    </row>
    <row r="760" spans="1:4">
      <c r="A760" s="6"/>
      <c r="B760" s="6"/>
      <c r="C760" s="6"/>
      <c r="D760" s="53"/>
    </row>
    <row r="761" spans="1:4">
      <c r="A761" s="6"/>
      <c r="B761" s="6"/>
      <c r="C761" s="6"/>
      <c r="D761" s="53"/>
    </row>
    <row r="762" spans="1:4">
      <c r="A762" s="6"/>
      <c r="B762" s="6"/>
      <c r="C762" s="6"/>
      <c r="D762" s="53"/>
    </row>
    <row r="763" spans="1:4">
      <c r="A763" s="6"/>
      <c r="B763" s="6"/>
      <c r="C763" s="6"/>
      <c r="D763" s="53"/>
    </row>
    <row r="764" spans="1:4">
      <c r="A764" s="6"/>
      <c r="B764" s="6"/>
      <c r="C764" s="6"/>
      <c r="D764" s="53"/>
    </row>
    <row r="765" spans="1:4">
      <c r="A765" s="6"/>
      <c r="B765" s="6"/>
      <c r="C765" s="6"/>
      <c r="D765" s="53"/>
    </row>
    <row r="766" spans="1:4">
      <c r="A766" s="6"/>
      <c r="B766" s="6"/>
      <c r="C766" s="6"/>
      <c r="D766" s="53"/>
    </row>
    <row r="767" spans="1:4">
      <c r="A767" s="6"/>
      <c r="B767" s="6"/>
      <c r="C767" s="6"/>
      <c r="D767" s="53"/>
    </row>
    <row r="768" spans="1:4">
      <c r="A768" s="6"/>
      <c r="B768" s="6"/>
      <c r="C768" s="6"/>
      <c r="D768" s="53"/>
    </row>
    <row r="769" spans="1:4">
      <c r="A769" s="6"/>
      <c r="B769" s="6"/>
      <c r="C769" s="6"/>
      <c r="D769" s="53"/>
    </row>
    <row r="770" spans="1:4">
      <c r="A770" s="6"/>
      <c r="B770" s="6"/>
      <c r="C770" s="6"/>
      <c r="D770" s="53"/>
    </row>
    <row r="771" spans="1:4">
      <c r="A771" s="6"/>
      <c r="B771" s="6"/>
      <c r="C771" s="6"/>
      <c r="D771" s="53"/>
    </row>
    <row r="772" spans="1:4">
      <c r="A772" s="6"/>
      <c r="B772" s="6"/>
      <c r="C772" s="6"/>
      <c r="D772" s="53"/>
    </row>
    <row r="773" spans="1:4">
      <c r="A773" s="6"/>
      <c r="B773" s="6"/>
      <c r="C773" s="6"/>
      <c r="D773" s="53"/>
    </row>
    <row r="774" spans="1:4">
      <c r="A774" s="6"/>
      <c r="B774" s="6"/>
      <c r="C774" s="6"/>
      <c r="D774" s="53"/>
    </row>
    <row r="775" spans="1:4">
      <c r="A775" s="6"/>
      <c r="B775" s="6"/>
      <c r="C775" s="6"/>
      <c r="D775" s="53"/>
    </row>
    <row r="776" spans="1:4">
      <c r="A776" s="6"/>
      <c r="B776" s="6"/>
      <c r="C776" s="6"/>
      <c r="D776" s="53"/>
    </row>
    <row r="777" spans="1:4">
      <c r="A777" s="6"/>
      <c r="B777" s="6"/>
      <c r="C777" s="6"/>
      <c r="D777" s="53"/>
    </row>
    <row r="778" spans="1:4">
      <c r="A778" s="6"/>
      <c r="B778" s="6"/>
      <c r="C778" s="6"/>
      <c r="D778" s="53"/>
    </row>
    <row r="779" spans="1:4">
      <c r="A779" s="6"/>
      <c r="B779" s="6"/>
      <c r="C779" s="6"/>
      <c r="D779" s="53"/>
    </row>
    <row r="780" spans="1:4">
      <c r="A780" s="6"/>
      <c r="B780" s="6"/>
      <c r="C780" s="6"/>
      <c r="D780" s="53"/>
    </row>
    <row r="781" spans="1:4">
      <c r="A781" s="6"/>
      <c r="B781" s="6"/>
      <c r="C781" s="6"/>
      <c r="D781" s="53"/>
    </row>
    <row r="782" spans="1:4">
      <c r="A782" s="6"/>
      <c r="B782" s="6"/>
      <c r="C782" s="6"/>
      <c r="D782" s="53"/>
    </row>
    <row r="783" spans="1:4">
      <c r="A783" s="6"/>
      <c r="B783" s="6"/>
      <c r="C783" s="6"/>
      <c r="D783" s="53"/>
    </row>
    <row r="784" spans="1:4">
      <c r="A784" s="6"/>
      <c r="B784" s="6"/>
      <c r="C784" s="6"/>
      <c r="D784" s="53"/>
    </row>
    <row r="785" spans="1:4">
      <c r="A785" s="6"/>
      <c r="B785" s="6"/>
      <c r="C785" s="6"/>
      <c r="D785" s="53"/>
    </row>
    <row r="786" spans="1:4">
      <c r="A786" s="6"/>
      <c r="B786" s="6"/>
      <c r="C786" s="6"/>
      <c r="D786" s="53"/>
    </row>
    <row r="787" spans="1:4">
      <c r="A787" s="6"/>
      <c r="B787" s="6"/>
      <c r="C787" s="6"/>
      <c r="D787" s="53"/>
    </row>
    <row r="788" spans="1:4">
      <c r="A788" s="6"/>
      <c r="B788" s="6"/>
      <c r="C788" s="6"/>
      <c r="D788" s="53"/>
    </row>
    <row r="789" spans="1:4">
      <c r="A789" s="6"/>
      <c r="B789" s="6"/>
      <c r="C789" s="6"/>
      <c r="D789" s="53"/>
    </row>
    <row r="790" spans="1:4">
      <c r="A790" s="6"/>
      <c r="B790" s="6"/>
      <c r="C790" s="6"/>
      <c r="D790" s="53"/>
    </row>
    <row r="791" spans="1:4">
      <c r="A791" s="6"/>
      <c r="B791" s="6"/>
      <c r="C791" s="6"/>
      <c r="D791" s="53"/>
    </row>
    <row r="792" spans="1:4">
      <c r="A792" s="6"/>
      <c r="B792" s="6"/>
      <c r="C792" s="6"/>
      <c r="D792" s="53"/>
    </row>
    <row r="793" spans="1:4">
      <c r="A793" s="6"/>
      <c r="B793" s="6"/>
      <c r="C793" s="6"/>
      <c r="D793" s="53"/>
    </row>
    <row r="794" spans="1:4">
      <c r="A794" s="6"/>
      <c r="B794" s="6"/>
      <c r="C794" s="6"/>
      <c r="D794" s="53"/>
    </row>
    <row r="795" spans="1:4">
      <c r="A795" s="6"/>
      <c r="B795" s="6"/>
      <c r="C795" s="6"/>
      <c r="D795" s="53"/>
    </row>
    <row r="796" spans="1:4">
      <c r="A796" s="6"/>
      <c r="B796" s="6"/>
      <c r="C796" s="6"/>
      <c r="D796" s="53"/>
    </row>
    <row r="797" spans="1:4">
      <c r="A797" s="6"/>
      <c r="B797" s="6"/>
      <c r="C797" s="6"/>
      <c r="D797" s="53"/>
    </row>
    <row r="798" spans="1:4">
      <c r="A798" s="6"/>
      <c r="B798" s="6"/>
      <c r="C798" s="6"/>
      <c r="D798" s="53"/>
    </row>
    <row r="799" spans="1:4">
      <c r="A799" s="6"/>
      <c r="B799" s="6"/>
      <c r="C799" s="6"/>
      <c r="D799" s="53"/>
    </row>
    <row r="800" spans="1:4">
      <c r="A800" s="6"/>
      <c r="B800" s="6"/>
      <c r="C800" s="6"/>
      <c r="D800" s="53"/>
    </row>
    <row r="801" spans="1:4">
      <c r="A801" s="6"/>
      <c r="B801" s="6"/>
      <c r="C801" s="6"/>
      <c r="D801" s="53"/>
    </row>
    <row r="802" spans="1:4">
      <c r="A802" s="6"/>
      <c r="B802" s="6"/>
      <c r="C802" s="6"/>
      <c r="D802" s="53"/>
    </row>
    <row r="803" spans="1:4">
      <c r="A803" s="6"/>
      <c r="B803" s="6"/>
      <c r="C803" s="6"/>
      <c r="D803" s="53"/>
    </row>
    <row r="804" spans="1:4">
      <c r="A804" s="6"/>
      <c r="B804" s="6"/>
      <c r="C804" s="6"/>
      <c r="D804" s="53"/>
    </row>
    <row r="805" spans="1:4">
      <c r="A805" s="6"/>
      <c r="B805" s="6"/>
      <c r="C805" s="6"/>
      <c r="D805" s="53"/>
    </row>
    <row r="806" spans="1:4">
      <c r="A806" s="6"/>
      <c r="B806" s="6"/>
      <c r="C806" s="6"/>
      <c r="D806" s="53"/>
    </row>
    <row r="807" spans="1:4">
      <c r="A807" s="6"/>
      <c r="B807" s="6"/>
      <c r="C807" s="6"/>
      <c r="D807" s="53"/>
    </row>
    <row r="808" spans="1:4">
      <c r="A808" s="6"/>
      <c r="B808" s="6"/>
      <c r="C808" s="6"/>
      <c r="D808" s="53"/>
    </row>
    <row r="809" spans="1:4">
      <c r="A809" s="6"/>
      <c r="B809" s="6"/>
      <c r="C809" s="6"/>
      <c r="D809" s="53"/>
    </row>
    <row r="810" spans="1:4">
      <c r="A810" s="6"/>
      <c r="B810" s="6"/>
      <c r="C810" s="6"/>
      <c r="D810" s="53"/>
    </row>
  </sheetData>
  <mergeCells count="9">
    <mergeCell ref="G7:G8"/>
    <mergeCell ref="F7:F8"/>
    <mergeCell ref="A343:D343"/>
    <mergeCell ref="E7:E8"/>
    <mergeCell ref="A6:D6"/>
    <mergeCell ref="B9:D9"/>
    <mergeCell ref="D7:D8"/>
    <mergeCell ref="A7:C7"/>
    <mergeCell ref="B198:D198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8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4"/>
  <sheetViews>
    <sheetView zoomScaleSheetLayoutView="100" workbookViewId="0">
      <selection activeCell="D3" sqref="D3"/>
    </sheetView>
  </sheetViews>
  <sheetFormatPr defaultRowHeight="12.75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4.5703125" hidden="1" customWidth="1"/>
    <col min="6" max="6" width="13" hidden="1" customWidth="1"/>
    <col min="7" max="7" width="13" customWidth="1"/>
  </cols>
  <sheetData>
    <row r="1" spans="1:7" ht="20.25" customHeight="1">
      <c r="A1" s="2"/>
      <c r="B1"/>
      <c r="C1"/>
      <c r="D1" s="151" t="s">
        <v>612</v>
      </c>
    </row>
    <row r="2" spans="1:7">
      <c r="A2" s="2"/>
      <c r="B2"/>
      <c r="C2"/>
      <c r="D2" s="3" t="s">
        <v>664</v>
      </c>
    </row>
    <row r="3" spans="1:7" ht="15" customHeight="1">
      <c r="A3" s="2"/>
      <c r="B3"/>
      <c r="C3"/>
      <c r="D3" s="3" t="s">
        <v>659</v>
      </c>
    </row>
    <row r="4" spans="1:7" ht="15" customHeight="1">
      <c r="A4" s="2"/>
      <c r="B4"/>
      <c r="C4"/>
      <c r="D4" s="3" t="s">
        <v>660</v>
      </c>
    </row>
    <row r="5" spans="1:7" ht="16.5" customHeight="1">
      <c r="A5" s="281" t="s">
        <v>89</v>
      </c>
      <c r="B5" s="281"/>
      <c r="C5" s="281"/>
      <c r="D5" s="281"/>
    </row>
    <row r="6" spans="1:7" ht="12.75" customHeight="1">
      <c r="A6" s="281" t="s">
        <v>383</v>
      </c>
      <c r="B6" s="281"/>
      <c r="C6" s="281"/>
      <c r="D6" s="281"/>
    </row>
    <row r="7" spans="1:7" ht="12.75" customHeight="1">
      <c r="A7" s="285" t="s">
        <v>34</v>
      </c>
      <c r="B7" s="285"/>
      <c r="C7" s="285"/>
      <c r="D7" s="285"/>
    </row>
    <row r="8" spans="1:7" ht="12.75" customHeight="1">
      <c r="A8" s="282" t="s">
        <v>14</v>
      </c>
      <c r="B8" s="283"/>
      <c r="C8" s="284"/>
      <c r="D8" s="275" t="s">
        <v>15</v>
      </c>
      <c r="E8" s="59" t="s">
        <v>0</v>
      </c>
      <c r="F8" s="270" t="s">
        <v>657</v>
      </c>
      <c r="G8" s="270" t="s">
        <v>658</v>
      </c>
    </row>
    <row r="9" spans="1:7" ht="19.5" customHeight="1">
      <c r="A9" s="8" t="s">
        <v>1</v>
      </c>
      <c r="B9" s="8" t="s">
        <v>2</v>
      </c>
      <c r="C9" s="148" t="s">
        <v>3</v>
      </c>
      <c r="D9" s="276"/>
      <c r="E9" s="60" t="s">
        <v>402</v>
      </c>
      <c r="F9" s="270"/>
      <c r="G9" s="270"/>
    </row>
    <row r="10" spans="1:7" ht="14.25" customHeight="1">
      <c r="A10" s="8"/>
      <c r="B10" s="8"/>
      <c r="C10" s="148"/>
      <c r="D10" s="9"/>
      <c r="E10" s="10"/>
      <c r="F10" s="10"/>
      <c r="G10" s="10"/>
    </row>
    <row r="11" spans="1:7" ht="15.75">
      <c r="A11" s="36" t="s">
        <v>16</v>
      </c>
      <c r="B11" s="36"/>
      <c r="C11" s="36"/>
      <c r="D11" s="211" t="s">
        <v>17</v>
      </c>
      <c r="E11" s="30" t="e">
        <f>E13+E19+E23+E38+E42+E60+E66</f>
        <v>#REF!</v>
      </c>
      <c r="F11" s="30">
        <f>F13+F19+F23+F38+F42+F56+F60+F66</f>
        <v>32775.1</v>
      </c>
      <c r="G11" s="30">
        <f>G13+G19+G23+G38+G42+G56+G60+G66</f>
        <v>32500.1</v>
      </c>
    </row>
    <row r="12" spans="1:7" ht="12.75" customHeight="1">
      <c r="A12" s="29"/>
      <c r="B12" s="67"/>
      <c r="C12" s="67"/>
      <c r="D12" s="191"/>
      <c r="E12" s="83"/>
      <c r="F12" s="83"/>
      <c r="G12" s="83"/>
    </row>
    <row r="13" spans="1:7" ht="26.25">
      <c r="A13" s="29" t="s">
        <v>4</v>
      </c>
      <c r="B13" s="192"/>
      <c r="C13" s="18"/>
      <c r="D13" s="193" t="s">
        <v>37</v>
      </c>
      <c r="E13" s="14">
        <f>E14</f>
        <v>910.40000000000009</v>
      </c>
      <c r="F13" s="14">
        <f t="shared" ref="F13:G13" si="0">F14</f>
        <v>1849.5</v>
      </c>
      <c r="G13" s="14">
        <f t="shared" si="0"/>
        <v>1846</v>
      </c>
    </row>
    <row r="14" spans="1:7" ht="19.5" customHeight="1">
      <c r="A14" s="18" t="s">
        <v>4</v>
      </c>
      <c r="B14" s="80" t="s">
        <v>115</v>
      </c>
      <c r="C14" s="15"/>
      <c r="D14" s="212" t="s">
        <v>524</v>
      </c>
      <c r="E14" s="83">
        <f>E15+E16+E17</f>
        <v>910.40000000000009</v>
      </c>
      <c r="F14" s="83">
        <f t="shared" ref="F14" si="1">F15+F16+F17</f>
        <v>1849.5</v>
      </c>
      <c r="G14" s="83">
        <f t="shared" ref="G14" si="2">G15+G16+G17</f>
        <v>1846</v>
      </c>
    </row>
    <row r="15" spans="1:7">
      <c r="A15" s="18" t="s">
        <v>4</v>
      </c>
      <c r="B15" s="80" t="s">
        <v>115</v>
      </c>
      <c r="C15" s="67" t="s">
        <v>61</v>
      </c>
      <c r="D15" s="194" t="s">
        <v>199</v>
      </c>
      <c r="E15" s="32">
        <v>650</v>
      </c>
      <c r="F15" s="32">
        <f>'прилож 8'!F11</f>
        <v>1355</v>
      </c>
      <c r="G15" s="32">
        <f>'прилож 8'!G11</f>
        <v>1353</v>
      </c>
    </row>
    <row r="16" spans="1:7" ht="26.25" customHeight="1">
      <c r="A16" s="18" t="s">
        <v>4</v>
      </c>
      <c r="B16" s="80" t="s">
        <v>115</v>
      </c>
      <c r="C16" s="67" t="s">
        <v>62</v>
      </c>
      <c r="D16" s="124" t="s">
        <v>103</v>
      </c>
      <c r="E16" s="32">
        <v>64.599999999999994</v>
      </c>
      <c r="F16" s="32">
        <f>'прилож 8'!F12</f>
        <v>66.5</v>
      </c>
      <c r="G16" s="32">
        <f>'прилож 8'!G12</f>
        <v>66</v>
      </c>
    </row>
    <row r="17" spans="1:7" ht="37.5" customHeight="1">
      <c r="A17" s="18" t="s">
        <v>4</v>
      </c>
      <c r="B17" s="80" t="s">
        <v>115</v>
      </c>
      <c r="C17" s="67" t="s">
        <v>197</v>
      </c>
      <c r="D17" s="124" t="s">
        <v>198</v>
      </c>
      <c r="E17" s="32">
        <v>195.8</v>
      </c>
      <c r="F17" s="32">
        <f>'прилож 8'!F13</f>
        <v>428</v>
      </c>
      <c r="G17" s="32">
        <f>'прилож 8'!G13</f>
        <v>427</v>
      </c>
    </row>
    <row r="18" spans="1:7" ht="12" customHeight="1">
      <c r="A18" s="67"/>
      <c r="B18" s="67"/>
      <c r="C18" s="67"/>
      <c r="D18" s="19"/>
      <c r="E18" s="83"/>
      <c r="F18" s="83"/>
      <c r="G18" s="83"/>
    </row>
    <row r="19" spans="1:7" ht="27" customHeight="1">
      <c r="A19" s="29" t="s">
        <v>36</v>
      </c>
      <c r="B19" s="67"/>
      <c r="C19" s="67"/>
      <c r="D19" s="193" t="s">
        <v>98</v>
      </c>
      <c r="E19" s="14">
        <f t="shared" ref="E19:G20" si="3">E20</f>
        <v>50</v>
      </c>
      <c r="F19" s="14">
        <f t="shared" si="3"/>
        <v>50</v>
      </c>
      <c r="G19" s="14">
        <f t="shared" si="3"/>
        <v>44</v>
      </c>
    </row>
    <row r="20" spans="1:7" ht="18" customHeight="1">
      <c r="A20" s="18" t="s">
        <v>36</v>
      </c>
      <c r="B20" s="80" t="s">
        <v>208</v>
      </c>
      <c r="C20" s="15"/>
      <c r="D20" s="212" t="s">
        <v>114</v>
      </c>
      <c r="E20" s="32">
        <f t="shared" si="3"/>
        <v>50</v>
      </c>
      <c r="F20" s="32">
        <f t="shared" si="3"/>
        <v>50</v>
      </c>
      <c r="G20" s="32">
        <f t="shared" si="3"/>
        <v>44</v>
      </c>
    </row>
    <row r="21" spans="1:7" ht="40.5" customHeight="1">
      <c r="A21" s="18" t="s">
        <v>36</v>
      </c>
      <c r="B21" s="80" t="s">
        <v>208</v>
      </c>
      <c r="C21" s="18" t="s">
        <v>99</v>
      </c>
      <c r="D21" s="124" t="s">
        <v>100</v>
      </c>
      <c r="E21" s="32">
        <v>50</v>
      </c>
      <c r="F21" s="32">
        <f>'прилож 8'!F15</f>
        <v>50</v>
      </c>
      <c r="G21" s="32">
        <f>'прилож 8'!G15</f>
        <v>44</v>
      </c>
    </row>
    <row r="22" spans="1:7" ht="12.75" customHeight="1">
      <c r="A22" s="67"/>
      <c r="B22" s="67"/>
      <c r="C22" s="67"/>
      <c r="D22" s="19"/>
      <c r="E22" s="16"/>
      <c r="F22" s="16"/>
      <c r="G22" s="16"/>
    </row>
    <row r="23" spans="1:7" ht="27" customHeight="1">
      <c r="A23" s="29" t="s">
        <v>5</v>
      </c>
      <c r="B23" s="29"/>
      <c r="C23" s="29"/>
      <c r="D23" s="163" t="s">
        <v>97</v>
      </c>
      <c r="E23" s="14" t="e">
        <f>E24</f>
        <v>#REF!</v>
      </c>
      <c r="F23" s="14">
        <f>F24+F34</f>
        <v>21420.7</v>
      </c>
      <c r="G23" s="14">
        <f>G24+G34</f>
        <v>21210</v>
      </c>
    </row>
    <row r="24" spans="1:7" ht="21" customHeight="1">
      <c r="A24" s="18" t="s">
        <v>5</v>
      </c>
      <c r="B24" s="80" t="s">
        <v>115</v>
      </c>
      <c r="C24" s="15"/>
      <c r="D24" s="212" t="s">
        <v>524</v>
      </c>
      <c r="E24" s="83" t="e">
        <f>E25+E26+E27+#REF!+E28+E30+E31+E32+E33</f>
        <v>#REF!</v>
      </c>
      <c r="F24" s="83">
        <f t="shared" ref="F24" si="4">F25+F26+F27+F28+F29+F30+F31+F32+F33</f>
        <v>20118.7</v>
      </c>
      <c r="G24" s="83">
        <f t="shared" ref="G24" si="5">G25+G26+G27+G28+G29+G30+G31+G32+G33</f>
        <v>19908</v>
      </c>
    </row>
    <row r="25" spans="1:7" ht="17.25" customHeight="1">
      <c r="A25" s="18" t="s">
        <v>5</v>
      </c>
      <c r="B25" s="80" t="s">
        <v>115</v>
      </c>
      <c r="C25" s="18" t="s">
        <v>61</v>
      </c>
      <c r="D25" s="194" t="s">
        <v>199</v>
      </c>
      <c r="E25" s="83">
        <v>5740.8</v>
      </c>
      <c r="F25" s="83">
        <f>'прилож 8'!F17</f>
        <v>11413</v>
      </c>
      <c r="G25" s="83">
        <f>'прилож 8'!G17</f>
        <v>11412</v>
      </c>
    </row>
    <row r="26" spans="1:7" ht="25.5" customHeight="1">
      <c r="A26" s="18" t="s">
        <v>5</v>
      </c>
      <c r="B26" s="80" t="s">
        <v>115</v>
      </c>
      <c r="C26" s="18" t="s">
        <v>62</v>
      </c>
      <c r="D26" s="124" t="s">
        <v>103</v>
      </c>
      <c r="E26" s="83">
        <v>1215.4000000000001</v>
      </c>
      <c r="F26" s="83">
        <f>'прилож 8'!F18</f>
        <v>1744.3</v>
      </c>
      <c r="G26" s="83">
        <f>'прилож 8'!G18</f>
        <v>1744</v>
      </c>
    </row>
    <row r="27" spans="1:7" ht="40.5" customHeight="1">
      <c r="A27" s="18" t="s">
        <v>5</v>
      </c>
      <c r="B27" s="80" t="s">
        <v>115</v>
      </c>
      <c r="C27" s="67" t="s">
        <v>197</v>
      </c>
      <c r="D27" s="124" t="s">
        <v>198</v>
      </c>
      <c r="E27" s="83">
        <v>1763.8</v>
      </c>
      <c r="F27" s="83">
        <f>'прилож 8'!F19</f>
        <v>3710.7</v>
      </c>
      <c r="G27" s="83">
        <f>'прилож 8'!G19</f>
        <v>3710</v>
      </c>
    </row>
    <row r="28" spans="1:7" ht="27.75" customHeight="1">
      <c r="A28" s="18" t="s">
        <v>5</v>
      </c>
      <c r="B28" s="80" t="s">
        <v>115</v>
      </c>
      <c r="C28" s="18" t="s">
        <v>65</v>
      </c>
      <c r="D28" s="124" t="s">
        <v>101</v>
      </c>
      <c r="E28" s="83">
        <v>2053.3000000000002</v>
      </c>
      <c r="F28" s="83">
        <f>'прилож 8'!F20</f>
        <v>1700.7</v>
      </c>
      <c r="G28" s="83">
        <f>'прилож 8'!G20</f>
        <v>1496</v>
      </c>
    </row>
    <row r="29" spans="1:7" ht="18" customHeight="1">
      <c r="A29" s="18" t="s">
        <v>5</v>
      </c>
      <c r="B29" s="80" t="s">
        <v>115</v>
      </c>
      <c r="C29" s="18" t="s">
        <v>549</v>
      </c>
      <c r="D29" s="124" t="s">
        <v>550</v>
      </c>
      <c r="E29" s="83"/>
      <c r="F29" s="83">
        <f>'прилож 8'!F21</f>
        <v>1405</v>
      </c>
      <c r="G29" s="83">
        <f>'прилож 8'!G21</f>
        <v>1402</v>
      </c>
    </row>
    <row r="30" spans="1:7" ht="27.75" customHeight="1">
      <c r="A30" s="69" t="s">
        <v>5</v>
      </c>
      <c r="B30" s="93" t="s">
        <v>115</v>
      </c>
      <c r="C30" s="69" t="s">
        <v>112</v>
      </c>
      <c r="D30" s="195" t="s">
        <v>113</v>
      </c>
      <c r="E30" s="83">
        <v>41</v>
      </c>
      <c r="F30" s="83">
        <f>'прилож 8'!F22</f>
        <v>122</v>
      </c>
      <c r="G30" s="83">
        <f>'прилож 8'!G22</f>
        <v>121</v>
      </c>
    </row>
    <row r="31" spans="1:7" ht="16.5" customHeight="1">
      <c r="A31" s="18" t="s">
        <v>5</v>
      </c>
      <c r="B31" s="80" t="s">
        <v>115</v>
      </c>
      <c r="C31" s="18" t="s">
        <v>84</v>
      </c>
      <c r="D31" s="19" t="s">
        <v>85</v>
      </c>
      <c r="E31" s="83">
        <v>52</v>
      </c>
      <c r="F31" s="83">
        <f>'прилож 8'!F23</f>
        <v>0</v>
      </c>
      <c r="G31" s="83">
        <f>'прилож 8'!G23</f>
        <v>0</v>
      </c>
    </row>
    <row r="32" spans="1:7" ht="18" customHeight="1">
      <c r="A32" s="18" t="s">
        <v>5</v>
      </c>
      <c r="B32" s="80" t="s">
        <v>115</v>
      </c>
      <c r="C32" s="18" t="s">
        <v>72</v>
      </c>
      <c r="D32" s="19" t="s">
        <v>73</v>
      </c>
      <c r="E32" s="83">
        <v>20</v>
      </c>
      <c r="F32" s="83">
        <f>'прилож 8'!F24</f>
        <v>23</v>
      </c>
      <c r="G32" s="83">
        <f>'прилож 8'!G24</f>
        <v>23</v>
      </c>
    </row>
    <row r="33" spans="1:7" ht="18" customHeight="1">
      <c r="A33" s="18" t="s">
        <v>5</v>
      </c>
      <c r="B33" s="80" t="s">
        <v>115</v>
      </c>
      <c r="C33" s="18" t="s">
        <v>384</v>
      </c>
      <c r="D33" s="19" t="s">
        <v>385</v>
      </c>
      <c r="E33" s="83">
        <v>20</v>
      </c>
      <c r="F33" s="83">
        <f>'прилож 8'!F25</f>
        <v>0</v>
      </c>
      <c r="G33" s="83">
        <f>'прилож 8'!G25</f>
        <v>0</v>
      </c>
    </row>
    <row r="34" spans="1:7" ht="27" customHeight="1">
      <c r="A34" s="18" t="s">
        <v>5</v>
      </c>
      <c r="B34" s="80" t="s">
        <v>525</v>
      </c>
      <c r="C34" s="18"/>
      <c r="D34" s="128" t="s">
        <v>526</v>
      </c>
      <c r="E34" s="83"/>
      <c r="F34" s="55">
        <f t="shared" ref="F34" si="6">F35+F36</f>
        <v>1302</v>
      </c>
      <c r="G34" s="55">
        <f t="shared" ref="G34" si="7">G35+G36</f>
        <v>1302</v>
      </c>
    </row>
    <row r="35" spans="1:7" ht="18" customHeight="1">
      <c r="A35" s="18" t="s">
        <v>5</v>
      </c>
      <c r="B35" s="80" t="s">
        <v>525</v>
      </c>
      <c r="C35" s="18" t="s">
        <v>61</v>
      </c>
      <c r="D35" s="194" t="s">
        <v>199</v>
      </c>
      <c r="E35" s="83"/>
      <c r="F35" s="83">
        <f>'прилож 8'!F27</f>
        <v>988</v>
      </c>
      <c r="G35" s="83">
        <f>'прилож 8'!G27</f>
        <v>988</v>
      </c>
    </row>
    <row r="36" spans="1:7" ht="25.5" customHeight="1">
      <c r="A36" s="18" t="s">
        <v>5</v>
      </c>
      <c r="B36" s="80" t="s">
        <v>525</v>
      </c>
      <c r="C36" s="18" t="s">
        <v>197</v>
      </c>
      <c r="D36" s="124" t="s">
        <v>198</v>
      </c>
      <c r="E36" s="83"/>
      <c r="F36" s="83">
        <f>'прилож 8'!F28</f>
        <v>314</v>
      </c>
      <c r="G36" s="83">
        <f>'прилож 8'!G28</f>
        <v>314</v>
      </c>
    </row>
    <row r="37" spans="1:7" ht="15.75" customHeight="1">
      <c r="A37" s="18"/>
      <c r="B37" s="80"/>
      <c r="C37" s="18"/>
      <c r="D37" s="19"/>
      <c r="E37" s="83"/>
      <c r="F37" s="83"/>
      <c r="G37" s="83"/>
    </row>
    <row r="38" spans="1:7" ht="20.25" customHeight="1">
      <c r="A38" s="33" t="s">
        <v>397</v>
      </c>
      <c r="B38" s="18"/>
      <c r="C38" s="18"/>
      <c r="D38" s="76" t="s">
        <v>400</v>
      </c>
      <c r="E38" s="83">
        <f t="shared" ref="E38:G39" si="8">E39</f>
        <v>2</v>
      </c>
      <c r="F38" s="83">
        <f t="shared" si="8"/>
        <v>33.700000000000003</v>
      </c>
      <c r="G38" s="83">
        <f t="shared" si="8"/>
        <v>33.700000000000003</v>
      </c>
    </row>
    <row r="39" spans="1:7" ht="29.25" customHeight="1">
      <c r="A39" s="18" t="s">
        <v>397</v>
      </c>
      <c r="B39" s="80" t="s">
        <v>398</v>
      </c>
      <c r="C39" s="18"/>
      <c r="D39" s="212" t="s">
        <v>399</v>
      </c>
      <c r="E39" s="83">
        <f t="shared" si="8"/>
        <v>2</v>
      </c>
      <c r="F39" s="83">
        <f t="shared" si="8"/>
        <v>33.700000000000003</v>
      </c>
      <c r="G39" s="83">
        <f t="shared" si="8"/>
        <v>33.700000000000003</v>
      </c>
    </row>
    <row r="40" spans="1:7" ht="26.25" customHeight="1">
      <c r="A40" s="18" t="s">
        <v>397</v>
      </c>
      <c r="B40" s="80" t="s">
        <v>398</v>
      </c>
      <c r="C40" s="18" t="s">
        <v>65</v>
      </c>
      <c r="D40" s="124" t="s">
        <v>101</v>
      </c>
      <c r="E40" s="83">
        <v>2</v>
      </c>
      <c r="F40" s="83">
        <f>'прилож 8'!F30</f>
        <v>33.700000000000003</v>
      </c>
      <c r="G40" s="83">
        <f>'прилож 8'!G30</f>
        <v>33.700000000000003</v>
      </c>
    </row>
    <row r="41" spans="1:7" ht="14.25" customHeight="1">
      <c r="A41" s="18"/>
      <c r="B41" s="18"/>
      <c r="C41" s="18"/>
      <c r="D41" s="19"/>
      <c r="E41" s="83"/>
      <c r="F41" s="83"/>
      <c r="G41" s="83"/>
    </row>
    <row r="42" spans="1:7" ht="28.5" customHeight="1">
      <c r="A42" s="29" t="s">
        <v>107</v>
      </c>
      <c r="B42" s="29"/>
      <c r="C42" s="29"/>
      <c r="D42" s="196" t="s">
        <v>109</v>
      </c>
      <c r="E42" s="34" t="e">
        <f>E43+E51</f>
        <v>#REF!</v>
      </c>
      <c r="F42" s="34">
        <f>F43+F51</f>
        <v>4647.3</v>
      </c>
      <c r="G42" s="34">
        <f>G43+G51</f>
        <v>4616</v>
      </c>
    </row>
    <row r="43" spans="1:7" ht="16.5" customHeight="1">
      <c r="A43" s="18" t="s">
        <v>107</v>
      </c>
      <c r="B43" s="80" t="s">
        <v>115</v>
      </c>
      <c r="C43" s="15"/>
      <c r="D43" s="212" t="s">
        <v>524</v>
      </c>
      <c r="E43" s="83" t="e">
        <f>E44+E45+E46+#REF!+E47+E49+E50</f>
        <v>#REF!</v>
      </c>
      <c r="F43" s="83">
        <f t="shared" ref="F43" si="9">F44+F45+F46+F47+F48+F49+F50</f>
        <v>4647.3</v>
      </c>
      <c r="G43" s="83">
        <f t="shared" ref="G43" si="10">G44+G45+G46+G47+G48+G49+G50</f>
        <v>4616</v>
      </c>
    </row>
    <row r="44" spans="1:7" ht="24.75" customHeight="1">
      <c r="A44" s="18" t="s">
        <v>107</v>
      </c>
      <c r="B44" s="80" t="s">
        <v>115</v>
      </c>
      <c r="C44" s="18" t="s">
        <v>61</v>
      </c>
      <c r="D44" s="194" t="s">
        <v>199</v>
      </c>
      <c r="E44" s="83">
        <v>1563</v>
      </c>
      <c r="F44" s="83">
        <f>'прилож 8'!F200</f>
        <v>2973</v>
      </c>
      <c r="G44" s="83">
        <f>'прилож 8'!G200</f>
        <v>2973</v>
      </c>
    </row>
    <row r="45" spans="1:7" ht="24.75" customHeight="1">
      <c r="A45" s="18" t="s">
        <v>107</v>
      </c>
      <c r="B45" s="80" t="s">
        <v>115</v>
      </c>
      <c r="C45" s="18" t="s">
        <v>62</v>
      </c>
      <c r="D45" s="124" t="s">
        <v>103</v>
      </c>
      <c r="E45" s="83">
        <v>366</v>
      </c>
      <c r="F45" s="83">
        <f>'прилож 8'!F201</f>
        <v>443</v>
      </c>
      <c r="G45" s="83">
        <f>'прилож 8'!G201</f>
        <v>442</v>
      </c>
    </row>
    <row r="46" spans="1:7" ht="42.75" customHeight="1">
      <c r="A46" s="18" t="s">
        <v>107</v>
      </c>
      <c r="B46" s="80" t="s">
        <v>115</v>
      </c>
      <c r="C46" s="18" t="s">
        <v>197</v>
      </c>
      <c r="D46" s="124" t="s">
        <v>198</v>
      </c>
      <c r="E46" s="83">
        <v>463</v>
      </c>
      <c r="F46" s="83">
        <f>'прилож 8'!F202</f>
        <v>961.3</v>
      </c>
      <c r="G46" s="83">
        <f>'прилож 8'!G202</f>
        <v>961</v>
      </c>
    </row>
    <row r="47" spans="1:7" ht="16.5" customHeight="1">
      <c r="A47" s="18" t="s">
        <v>107</v>
      </c>
      <c r="B47" s="80" t="s">
        <v>115</v>
      </c>
      <c r="C47" s="18" t="s">
        <v>65</v>
      </c>
      <c r="D47" s="124" t="s">
        <v>101</v>
      </c>
      <c r="E47" s="83">
        <v>258</v>
      </c>
      <c r="F47" s="83">
        <f>'прилож 8'!F203</f>
        <v>213</v>
      </c>
      <c r="G47" s="83">
        <f>'прилож 8'!G203</f>
        <v>193</v>
      </c>
    </row>
    <row r="48" spans="1:7" ht="16.5" customHeight="1">
      <c r="A48" s="18" t="s">
        <v>107</v>
      </c>
      <c r="B48" s="80" t="s">
        <v>115</v>
      </c>
      <c r="C48" s="18" t="s">
        <v>549</v>
      </c>
      <c r="D48" s="124" t="s">
        <v>550</v>
      </c>
      <c r="E48" s="83"/>
      <c r="F48" s="83">
        <f>'прилож 8'!F204</f>
        <v>54</v>
      </c>
      <c r="G48" s="83">
        <f>'прилож 8'!G204</f>
        <v>45</v>
      </c>
    </row>
    <row r="49" spans="1:7" ht="16.5" customHeight="1">
      <c r="A49" s="18" t="s">
        <v>107</v>
      </c>
      <c r="B49" s="80" t="s">
        <v>115</v>
      </c>
      <c r="C49" s="18" t="s">
        <v>72</v>
      </c>
      <c r="D49" s="20" t="s">
        <v>73</v>
      </c>
      <c r="E49" s="83">
        <v>1.5</v>
      </c>
      <c r="F49" s="83">
        <f>'прилож 8'!F205</f>
        <v>2</v>
      </c>
      <c r="G49" s="83">
        <f>'прилож 8'!G205</f>
        <v>1</v>
      </c>
    </row>
    <row r="50" spans="1:7" ht="16.5" customHeight="1">
      <c r="A50" s="18" t="s">
        <v>107</v>
      </c>
      <c r="B50" s="80" t="s">
        <v>115</v>
      </c>
      <c r="C50" s="18" t="s">
        <v>384</v>
      </c>
      <c r="D50" s="19" t="s">
        <v>385</v>
      </c>
      <c r="E50" s="83">
        <v>1</v>
      </c>
      <c r="F50" s="83">
        <f>'прилож 8'!F206</f>
        <v>1</v>
      </c>
      <c r="G50" s="83">
        <f>'прилож 8'!G206</f>
        <v>1</v>
      </c>
    </row>
    <row r="51" spans="1:7" ht="16.5" customHeight="1">
      <c r="A51" s="69" t="s">
        <v>107</v>
      </c>
      <c r="B51" s="80" t="s">
        <v>419</v>
      </c>
      <c r="C51" s="69"/>
      <c r="D51" s="125" t="s">
        <v>420</v>
      </c>
      <c r="E51" s="83">
        <f>E52+E53+E54</f>
        <v>0</v>
      </c>
      <c r="F51" s="83">
        <f t="shared" ref="F51" si="11">F52+F53+F54</f>
        <v>0</v>
      </c>
      <c r="G51" s="83">
        <f t="shared" ref="G51" si="12">G52+G53+G54</f>
        <v>0</v>
      </c>
    </row>
    <row r="52" spans="1:7" ht="16.5" customHeight="1">
      <c r="A52" s="69" t="s">
        <v>107</v>
      </c>
      <c r="B52" s="80" t="s">
        <v>419</v>
      </c>
      <c r="C52" s="69" t="s">
        <v>61</v>
      </c>
      <c r="D52" s="194" t="s">
        <v>199</v>
      </c>
      <c r="E52" s="83">
        <v>0</v>
      </c>
      <c r="F52" s="83">
        <f>'прилож 8'!F32</f>
        <v>0</v>
      </c>
      <c r="G52" s="83">
        <f>'прилож 8'!G32</f>
        <v>0</v>
      </c>
    </row>
    <row r="53" spans="1:7" ht="26.25" customHeight="1">
      <c r="A53" s="69" t="s">
        <v>107</v>
      </c>
      <c r="B53" s="80" t="s">
        <v>419</v>
      </c>
      <c r="C53" s="69" t="s">
        <v>62</v>
      </c>
      <c r="D53" s="124" t="s">
        <v>103</v>
      </c>
      <c r="E53" s="83">
        <v>0</v>
      </c>
      <c r="F53" s="83">
        <f>'прилож 8'!F33</f>
        <v>0</v>
      </c>
      <c r="G53" s="83">
        <f>'прилож 8'!G33</f>
        <v>0</v>
      </c>
    </row>
    <row r="54" spans="1:7" ht="25.5" customHeight="1">
      <c r="A54" s="69" t="s">
        <v>107</v>
      </c>
      <c r="B54" s="80" t="s">
        <v>419</v>
      </c>
      <c r="C54" s="69" t="s">
        <v>197</v>
      </c>
      <c r="D54" s="124" t="s">
        <v>198</v>
      </c>
      <c r="E54" s="83">
        <v>0</v>
      </c>
      <c r="F54" s="83">
        <f>'прилож 8'!F34</f>
        <v>0</v>
      </c>
      <c r="G54" s="83">
        <f>'прилож 8'!G34</f>
        <v>0</v>
      </c>
    </row>
    <row r="55" spans="1:7" ht="17.25" customHeight="1">
      <c r="A55" s="69"/>
      <c r="B55" s="80"/>
      <c r="C55" s="69"/>
      <c r="D55" s="124"/>
      <c r="E55" s="83"/>
      <c r="F55" s="83"/>
      <c r="G55" s="83"/>
    </row>
    <row r="56" spans="1:7" ht="17.25" customHeight="1">
      <c r="A56" s="119" t="s">
        <v>494</v>
      </c>
      <c r="B56" s="80"/>
      <c r="C56" s="69"/>
      <c r="D56" s="197" t="s">
        <v>593</v>
      </c>
      <c r="E56" s="83"/>
      <c r="F56" s="34">
        <f>F57</f>
        <v>1535.8</v>
      </c>
      <c r="G56" s="34">
        <f>G57</f>
        <v>1535.8</v>
      </c>
    </row>
    <row r="57" spans="1:7" ht="16.5" customHeight="1">
      <c r="A57" s="69" t="s">
        <v>494</v>
      </c>
      <c r="B57" s="93" t="s">
        <v>594</v>
      </c>
      <c r="C57" s="69"/>
      <c r="D57" s="212" t="s">
        <v>592</v>
      </c>
      <c r="E57" s="83"/>
      <c r="F57" s="83">
        <f>F58</f>
        <v>1535.8</v>
      </c>
      <c r="G57" s="83">
        <f>G58</f>
        <v>1535.8</v>
      </c>
    </row>
    <row r="58" spans="1:7" ht="14.25" customHeight="1">
      <c r="A58" s="69" t="s">
        <v>494</v>
      </c>
      <c r="B58" s="93" t="s">
        <v>594</v>
      </c>
      <c r="C58" s="69" t="s">
        <v>598</v>
      </c>
      <c r="D58" s="124" t="s">
        <v>495</v>
      </c>
      <c r="E58" s="83"/>
      <c r="F58" s="83">
        <f>'прилож 8'!F36</f>
        <v>1535.8</v>
      </c>
      <c r="G58" s="83">
        <f>'прилож 8'!G36</f>
        <v>1535.8</v>
      </c>
    </row>
    <row r="59" spans="1:7">
      <c r="A59" s="69"/>
      <c r="B59" s="80"/>
      <c r="C59" s="69"/>
      <c r="D59" s="124"/>
      <c r="E59" s="83"/>
      <c r="F59" s="83"/>
      <c r="G59" s="83"/>
    </row>
    <row r="60" spans="1:7" ht="13.5" customHeight="1">
      <c r="A60" s="29" t="s">
        <v>40</v>
      </c>
      <c r="B60" s="29"/>
      <c r="C60" s="29"/>
      <c r="D60" s="76" t="s">
        <v>18</v>
      </c>
      <c r="E60" s="83">
        <f>E61+E63</f>
        <v>217.1</v>
      </c>
      <c r="F60" s="83">
        <f t="shared" ref="F60" si="13">F61+F63</f>
        <v>0</v>
      </c>
      <c r="G60" s="83">
        <f t="shared" ref="G60" si="14">G61+G63</f>
        <v>0</v>
      </c>
    </row>
    <row r="61" spans="1:7" ht="25.5">
      <c r="A61" s="18" t="s">
        <v>40</v>
      </c>
      <c r="B61" s="80" t="s">
        <v>158</v>
      </c>
      <c r="C61" s="18"/>
      <c r="D61" s="212" t="s">
        <v>156</v>
      </c>
      <c r="E61" s="83">
        <f>E62</f>
        <v>61</v>
      </c>
      <c r="F61" s="83">
        <f t="shared" ref="F61:G61" si="15">F62</f>
        <v>0</v>
      </c>
      <c r="G61" s="83">
        <f t="shared" si="15"/>
        <v>0</v>
      </c>
    </row>
    <row r="62" spans="1:7" ht="12" customHeight="1">
      <c r="A62" s="18" t="s">
        <v>40</v>
      </c>
      <c r="B62" s="80" t="s">
        <v>158</v>
      </c>
      <c r="C62" s="18" t="s">
        <v>68</v>
      </c>
      <c r="D62" s="19" t="s">
        <v>69</v>
      </c>
      <c r="E62" s="83">
        <v>61</v>
      </c>
      <c r="F62" s="83">
        <f>'прилож 8'!F208</f>
        <v>0</v>
      </c>
      <c r="G62" s="83">
        <f>'прилож 8'!G208</f>
        <v>0</v>
      </c>
    </row>
    <row r="63" spans="1:7" ht="25.5">
      <c r="A63" s="69" t="s">
        <v>40</v>
      </c>
      <c r="B63" s="80">
        <v>9090020001</v>
      </c>
      <c r="C63" s="69"/>
      <c r="D63" s="212" t="s">
        <v>116</v>
      </c>
      <c r="E63" s="83">
        <f>E64</f>
        <v>156.1</v>
      </c>
      <c r="F63" s="83">
        <f t="shared" ref="F63:G63" si="16">F64</f>
        <v>0</v>
      </c>
      <c r="G63" s="83">
        <f t="shared" si="16"/>
        <v>0</v>
      </c>
    </row>
    <row r="64" spans="1:7">
      <c r="A64" s="18" t="s">
        <v>40</v>
      </c>
      <c r="B64" s="80">
        <v>9090020001</v>
      </c>
      <c r="C64" s="18" t="s">
        <v>68</v>
      </c>
      <c r="D64" s="19" t="s">
        <v>69</v>
      </c>
      <c r="E64" s="83">
        <v>156.1</v>
      </c>
      <c r="F64" s="83">
        <f>'прилож 8'!F210+'прилож 8'!F38</f>
        <v>0</v>
      </c>
      <c r="G64" s="83">
        <f>'прилож 8'!G210+'прилож 8'!G38</f>
        <v>0</v>
      </c>
    </row>
    <row r="65" spans="1:7">
      <c r="A65" s="18"/>
      <c r="B65" s="18"/>
      <c r="C65" s="18"/>
      <c r="D65" s="19"/>
      <c r="E65" s="83"/>
      <c r="F65" s="83"/>
      <c r="G65" s="83"/>
    </row>
    <row r="66" spans="1:7" ht="16.5" customHeight="1">
      <c r="A66" s="33" t="s">
        <v>53</v>
      </c>
      <c r="B66" s="18"/>
      <c r="C66" s="18"/>
      <c r="D66" s="76" t="s">
        <v>46</v>
      </c>
      <c r="E66" s="34" t="e">
        <f>E67+E72+E77+E81+E83+E86+#REF!+E88+E90+#REF!+E93</f>
        <v>#REF!</v>
      </c>
      <c r="F66" s="34">
        <f>F67+F72+F77+F81+F83+F86+F88+F90+F93+F95+F97+F99+F103+F105+F107+F111</f>
        <v>3238.1</v>
      </c>
      <c r="G66" s="34">
        <f>G67+G72+G77+G81+G83+G86+G88+G90+G93+G95+G97+G99+G103+G105+G107+G111</f>
        <v>3214.6000000000004</v>
      </c>
    </row>
    <row r="67" spans="1:7" ht="25.5">
      <c r="A67" s="18" t="s">
        <v>53</v>
      </c>
      <c r="B67" s="80" t="s">
        <v>126</v>
      </c>
      <c r="C67" s="15"/>
      <c r="D67" s="212" t="s">
        <v>125</v>
      </c>
      <c r="E67" s="83">
        <f>E68+E69+E70+E71</f>
        <v>1199.6999999999998</v>
      </c>
      <c r="F67" s="83">
        <f t="shared" ref="F67" si="17">F68+F69+F70+F71</f>
        <v>2231.6</v>
      </c>
      <c r="G67" s="83">
        <f t="shared" ref="G67" si="18">G68+G69+G70+G71</f>
        <v>2229.5</v>
      </c>
    </row>
    <row r="68" spans="1:7">
      <c r="A68" s="67" t="s">
        <v>53</v>
      </c>
      <c r="B68" s="80" t="s">
        <v>126</v>
      </c>
      <c r="C68" s="18" t="s">
        <v>61</v>
      </c>
      <c r="D68" s="194" t="s">
        <v>199</v>
      </c>
      <c r="E68" s="83">
        <v>809</v>
      </c>
      <c r="F68" s="83">
        <f>'прилож 8'!F54</f>
        <v>1702.1</v>
      </c>
      <c r="G68" s="83">
        <f>'прилож 8'!G54</f>
        <v>1701.4</v>
      </c>
    </row>
    <row r="69" spans="1:7" ht="27.75" customHeight="1">
      <c r="A69" s="67" t="s">
        <v>53</v>
      </c>
      <c r="B69" s="80" t="s">
        <v>126</v>
      </c>
      <c r="C69" s="18" t="s">
        <v>62</v>
      </c>
      <c r="D69" s="124" t="s">
        <v>103</v>
      </c>
      <c r="E69" s="83">
        <v>10.1</v>
      </c>
      <c r="F69" s="83">
        <f>'прилож 8'!F55</f>
        <v>0</v>
      </c>
      <c r="G69" s="83">
        <f>'прилож 8'!G55</f>
        <v>0</v>
      </c>
    </row>
    <row r="70" spans="1:7" ht="38.25">
      <c r="A70" s="67" t="s">
        <v>53</v>
      </c>
      <c r="B70" s="80" t="s">
        <v>126</v>
      </c>
      <c r="C70" s="18" t="s">
        <v>197</v>
      </c>
      <c r="D70" s="124" t="s">
        <v>198</v>
      </c>
      <c r="E70" s="83">
        <v>244</v>
      </c>
      <c r="F70" s="83">
        <f>'прилож 8'!F56</f>
        <v>523</v>
      </c>
      <c r="G70" s="83">
        <f>'прилож 8'!G56</f>
        <v>521.79999999999995</v>
      </c>
    </row>
    <row r="71" spans="1:7" ht="25.5">
      <c r="A71" s="67" t="s">
        <v>53</v>
      </c>
      <c r="B71" s="80" t="s">
        <v>126</v>
      </c>
      <c r="C71" s="18" t="s">
        <v>65</v>
      </c>
      <c r="D71" s="124" t="s">
        <v>101</v>
      </c>
      <c r="E71" s="83">
        <v>136.6</v>
      </c>
      <c r="F71" s="83">
        <f>'прилож 8'!F57</f>
        <v>6.5</v>
      </c>
      <c r="G71" s="83">
        <f>'прилож 8'!G57</f>
        <v>6.3</v>
      </c>
    </row>
    <row r="72" spans="1:7" ht="25.5">
      <c r="A72" s="69" t="s">
        <v>53</v>
      </c>
      <c r="B72" s="80" t="s">
        <v>118</v>
      </c>
      <c r="C72" s="69"/>
      <c r="D72" s="213" t="s">
        <v>117</v>
      </c>
      <c r="E72" s="72">
        <f>E73+E74+E75+E76</f>
        <v>274</v>
      </c>
      <c r="F72" s="72">
        <f t="shared" ref="F72" si="19">F73+F74+F75+F76</f>
        <v>470</v>
      </c>
      <c r="G72" s="72">
        <f t="shared" ref="G72" si="20">G73+G74+G75+G76</f>
        <v>466</v>
      </c>
    </row>
    <row r="73" spans="1:7">
      <c r="A73" s="18" t="s">
        <v>53</v>
      </c>
      <c r="B73" s="80" t="s">
        <v>118</v>
      </c>
      <c r="C73" s="18" t="s">
        <v>61</v>
      </c>
      <c r="D73" s="194" t="s">
        <v>199</v>
      </c>
      <c r="E73" s="83">
        <v>149</v>
      </c>
      <c r="F73" s="83">
        <f>'прилож 8'!F40</f>
        <v>314</v>
      </c>
      <c r="G73" s="83">
        <f>'прилож 8'!G40</f>
        <v>310</v>
      </c>
    </row>
    <row r="74" spans="1:7" ht="27.75" customHeight="1">
      <c r="A74" s="18" t="s">
        <v>53</v>
      </c>
      <c r="B74" s="80" t="s">
        <v>118</v>
      </c>
      <c r="C74" s="18" t="s">
        <v>62</v>
      </c>
      <c r="D74" s="124" t="s">
        <v>103</v>
      </c>
      <c r="E74" s="83">
        <v>52.5</v>
      </c>
      <c r="F74" s="83">
        <f>'прилож 8'!F41</f>
        <v>63</v>
      </c>
      <c r="G74" s="83">
        <f>'прилож 8'!G41</f>
        <v>63</v>
      </c>
    </row>
    <row r="75" spans="1:7" ht="38.25">
      <c r="A75" s="18" t="s">
        <v>53</v>
      </c>
      <c r="B75" s="80" t="s">
        <v>118</v>
      </c>
      <c r="C75" s="18" t="s">
        <v>197</v>
      </c>
      <c r="D75" s="124" t="s">
        <v>198</v>
      </c>
      <c r="E75" s="83">
        <v>45</v>
      </c>
      <c r="F75" s="83">
        <f>'прилож 8'!F42</f>
        <v>93</v>
      </c>
      <c r="G75" s="83">
        <f>'прилож 8'!G42</f>
        <v>93</v>
      </c>
    </row>
    <row r="76" spans="1:7" ht="25.5">
      <c r="A76" s="18" t="s">
        <v>53</v>
      </c>
      <c r="B76" s="80" t="s">
        <v>118</v>
      </c>
      <c r="C76" s="18" t="s">
        <v>65</v>
      </c>
      <c r="D76" s="124" t="s">
        <v>101</v>
      </c>
      <c r="E76" s="83">
        <v>27.5</v>
      </c>
      <c r="F76" s="83">
        <f>'прилож 8'!F43</f>
        <v>0</v>
      </c>
      <c r="G76" s="83">
        <f>'прилож 8'!G43</f>
        <v>0</v>
      </c>
    </row>
    <row r="77" spans="1:7" ht="26.25" customHeight="1">
      <c r="A77" s="69" t="s">
        <v>53</v>
      </c>
      <c r="B77" s="93" t="s">
        <v>120</v>
      </c>
      <c r="C77" s="69"/>
      <c r="D77" s="212" t="s">
        <v>119</v>
      </c>
      <c r="E77" s="72" t="e">
        <f>E78+E79+#REF!+E80</f>
        <v>#REF!</v>
      </c>
      <c r="F77" s="72">
        <f t="shared" ref="F77" si="21">F78+F79+F80</f>
        <v>52</v>
      </c>
      <c r="G77" s="72">
        <f t="shared" ref="G77" si="22">G78+G79+G80</f>
        <v>52</v>
      </c>
    </row>
    <row r="78" spans="1:7">
      <c r="A78" s="67" t="s">
        <v>53</v>
      </c>
      <c r="B78" s="80" t="s">
        <v>120</v>
      </c>
      <c r="C78" s="18" t="s">
        <v>61</v>
      </c>
      <c r="D78" s="194" t="s">
        <v>199</v>
      </c>
      <c r="E78" s="83">
        <v>5.4</v>
      </c>
      <c r="F78" s="83">
        <f>'прилож 8'!F45</f>
        <v>24</v>
      </c>
      <c r="G78" s="83">
        <f>'прилож 8'!G45</f>
        <v>24</v>
      </c>
    </row>
    <row r="79" spans="1:7" ht="38.25" customHeight="1">
      <c r="A79" s="18" t="s">
        <v>53</v>
      </c>
      <c r="B79" s="80" t="s">
        <v>120</v>
      </c>
      <c r="C79" s="18" t="s">
        <v>197</v>
      </c>
      <c r="D79" s="124" t="s">
        <v>198</v>
      </c>
      <c r="E79" s="83">
        <v>1.6</v>
      </c>
      <c r="F79" s="83">
        <f>'прилож 8'!F46</f>
        <v>7</v>
      </c>
      <c r="G79" s="83">
        <f>'прилож 8'!G46</f>
        <v>7</v>
      </c>
    </row>
    <row r="80" spans="1:7" ht="25.5">
      <c r="A80" s="67" t="s">
        <v>53</v>
      </c>
      <c r="B80" s="80" t="s">
        <v>120</v>
      </c>
      <c r="C80" s="18" t="s">
        <v>65</v>
      </c>
      <c r="D80" s="124" t="s">
        <v>101</v>
      </c>
      <c r="E80" s="83">
        <v>0</v>
      </c>
      <c r="F80" s="83">
        <f>'прилож 8'!F47</f>
        <v>21</v>
      </c>
      <c r="G80" s="83">
        <f>'прилож 8'!G47</f>
        <v>21</v>
      </c>
    </row>
    <row r="81" spans="1:7" ht="36.75" customHeight="1">
      <c r="A81" s="18" t="s">
        <v>53</v>
      </c>
      <c r="B81" s="80" t="s">
        <v>122</v>
      </c>
      <c r="C81" s="18"/>
      <c r="D81" s="212" t="s">
        <v>121</v>
      </c>
      <c r="E81" s="55">
        <f>E82</f>
        <v>8</v>
      </c>
      <c r="F81" s="55">
        <f t="shared" ref="F81:G81" si="23">F82</f>
        <v>1</v>
      </c>
      <c r="G81" s="55">
        <f t="shared" si="23"/>
        <v>0</v>
      </c>
    </row>
    <row r="82" spans="1:7" ht="24.75" customHeight="1">
      <c r="A82" s="67" t="s">
        <v>53</v>
      </c>
      <c r="B82" s="80" t="s">
        <v>122</v>
      </c>
      <c r="C82" s="18" t="s">
        <v>65</v>
      </c>
      <c r="D82" s="124" t="s">
        <v>101</v>
      </c>
      <c r="E82" s="83">
        <v>8</v>
      </c>
      <c r="F82" s="83">
        <f>'прилож 8'!F49</f>
        <v>1</v>
      </c>
      <c r="G82" s="83">
        <f>'прилож 8'!G49</f>
        <v>0</v>
      </c>
    </row>
    <row r="83" spans="1:7" ht="28.5" customHeight="1">
      <c r="A83" s="18" t="s">
        <v>53</v>
      </c>
      <c r="B83" s="79" t="s">
        <v>124</v>
      </c>
      <c r="C83" s="18"/>
      <c r="D83" s="212" t="s">
        <v>123</v>
      </c>
      <c r="E83" s="55">
        <f>E84+E85</f>
        <v>1</v>
      </c>
      <c r="F83" s="55">
        <f t="shared" ref="F83" si="24">F84+F85</f>
        <v>1</v>
      </c>
      <c r="G83" s="55">
        <f t="shared" ref="G83" si="25">G84+G85</f>
        <v>0.4</v>
      </c>
    </row>
    <row r="84" spans="1:7">
      <c r="A84" s="67" t="s">
        <v>53</v>
      </c>
      <c r="B84" s="79" t="s">
        <v>124</v>
      </c>
      <c r="C84" s="67" t="s">
        <v>61</v>
      </c>
      <c r="D84" s="194" t="s">
        <v>199</v>
      </c>
      <c r="E84" s="83">
        <v>0.8</v>
      </c>
      <c r="F84" s="83">
        <f>'прилож 8'!F51</f>
        <v>0.5</v>
      </c>
      <c r="G84" s="83">
        <f>'прилож 8'!G51</f>
        <v>0.3</v>
      </c>
    </row>
    <row r="85" spans="1:7" ht="26.25" customHeight="1">
      <c r="A85" s="18" t="s">
        <v>53</v>
      </c>
      <c r="B85" s="79" t="s">
        <v>124</v>
      </c>
      <c r="C85" s="18" t="s">
        <v>197</v>
      </c>
      <c r="D85" s="124" t="s">
        <v>198</v>
      </c>
      <c r="E85" s="83">
        <v>0.2</v>
      </c>
      <c r="F85" s="83">
        <f>'прилож 8'!F52</f>
        <v>0.5</v>
      </c>
      <c r="G85" s="83">
        <f>'прилож 8'!G52</f>
        <v>0.1</v>
      </c>
    </row>
    <row r="86" spans="1:7" ht="25.5" customHeight="1">
      <c r="A86" s="18" t="s">
        <v>53</v>
      </c>
      <c r="B86" s="80" t="s">
        <v>128</v>
      </c>
      <c r="C86" s="15"/>
      <c r="D86" s="212" t="s">
        <v>127</v>
      </c>
      <c r="E86" s="83">
        <f>E87</f>
        <v>300</v>
      </c>
      <c r="F86" s="83">
        <f t="shared" ref="F86:G86" si="26">F87</f>
        <v>100</v>
      </c>
      <c r="G86" s="83">
        <f t="shared" si="26"/>
        <v>100</v>
      </c>
    </row>
    <row r="87" spans="1:7" ht="26.25" customHeight="1">
      <c r="A87" s="15" t="s">
        <v>53</v>
      </c>
      <c r="B87" s="80" t="s">
        <v>128</v>
      </c>
      <c r="C87" s="15" t="s">
        <v>65</v>
      </c>
      <c r="D87" s="124" t="s">
        <v>101</v>
      </c>
      <c r="E87" s="83">
        <v>300</v>
      </c>
      <c r="F87" s="83">
        <f>'прилож 8'!F59</f>
        <v>100</v>
      </c>
      <c r="G87" s="83">
        <f>'прилож 8'!G59</f>
        <v>100</v>
      </c>
    </row>
    <row r="88" spans="1:7" ht="30.75" customHeight="1">
      <c r="A88" s="18" t="s">
        <v>53</v>
      </c>
      <c r="B88" s="80" t="s">
        <v>130</v>
      </c>
      <c r="C88" s="18"/>
      <c r="D88" s="212" t="s">
        <v>129</v>
      </c>
      <c r="E88" s="83">
        <f>E89</f>
        <v>10</v>
      </c>
      <c r="F88" s="83">
        <f t="shared" ref="F88:G88" si="27">F89</f>
        <v>0</v>
      </c>
      <c r="G88" s="83">
        <f t="shared" si="27"/>
        <v>0</v>
      </c>
    </row>
    <row r="89" spans="1:7" ht="26.25" customHeight="1">
      <c r="A89" s="15" t="s">
        <v>53</v>
      </c>
      <c r="B89" s="80" t="s">
        <v>130</v>
      </c>
      <c r="C89" s="15" t="s">
        <v>65</v>
      </c>
      <c r="D89" s="124" t="s">
        <v>101</v>
      </c>
      <c r="E89" s="83">
        <v>10</v>
      </c>
      <c r="F89" s="83">
        <f>'прилож 8'!F61</f>
        <v>0</v>
      </c>
      <c r="G89" s="83">
        <f>'прилож 8'!G61</f>
        <v>0</v>
      </c>
    </row>
    <row r="90" spans="1:7" ht="24" customHeight="1">
      <c r="A90" s="18" t="s">
        <v>53</v>
      </c>
      <c r="B90" s="80" t="s">
        <v>132</v>
      </c>
      <c r="C90" s="18"/>
      <c r="D90" s="212" t="s">
        <v>131</v>
      </c>
      <c r="E90" s="83">
        <f>E92</f>
        <v>15</v>
      </c>
      <c r="F90" s="83">
        <f t="shared" ref="F90" si="28">F91+F92</f>
        <v>10</v>
      </c>
      <c r="G90" s="83">
        <f t="shared" ref="G90" si="29">G91+G92</f>
        <v>10</v>
      </c>
    </row>
    <row r="91" spans="1:7" ht="39" customHeight="1">
      <c r="A91" s="18" t="s">
        <v>53</v>
      </c>
      <c r="B91" s="80" t="s">
        <v>132</v>
      </c>
      <c r="C91" s="18" t="s">
        <v>99</v>
      </c>
      <c r="D91" s="124" t="s">
        <v>100</v>
      </c>
      <c r="E91" s="83"/>
      <c r="F91" s="83">
        <f>'прилож 8'!F63</f>
        <v>0</v>
      </c>
      <c r="G91" s="83">
        <f>'прилож 8'!G63</f>
        <v>0</v>
      </c>
    </row>
    <row r="92" spans="1:7" ht="28.5" customHeight="1">
      <c r="A92" s="15" t="s">
        <v>53</v>
      </c>
      <c r="B92" s="80" t="s">
        <v>132</v>
      </c>
      <c r="C92" s="15" t="s">
        <v>65</v>
      </c>
      <c r="D92" s="124" t="s">
        <v>101</v>
      </c>
      <c r="E92" s="83">
        <v>15</v>
      </c>
      <c r="F92" s="83">
        <f>'прилож 8'!F64</f>
        <v>10</v>
      </c>
      <c r="G92" s="83">
        <f>'прилож 8'!G64</f>
        <v>10</v>
      </c>
    </row>
    <row r="93" spans="1:7" ht="13.5" customHeight="1">
      <c r="A93" s="18" t="s">
        <v>53</v>
      </c>
      <c r="B93" s="80" t="s">
        <v>410</v>
      </c>
      <c r="C93" s="18"/>
      <c r="D93" s="214" t="s">
        <v>411</v>
      </c>
      <c r="E93" s="83">
        <f>E94</f>
        <v>36.799999999999997</v>
      </c>
      <c r="F93" s="83">
        <f t="shared" ref="F93:G93" si="30">F94</f>
        <v>173</v>
      </c>
      <c r="G93" s="83">
        <f t="shared" si="30"/>
        <v>172.9</v>
      </c>
    </row>
    <row r="94" spans="1:7" ht="26.25" customHeight="1">
      <c r="A94" s="18" t="s">
        <v>53</v>
      </c>
      <c r="B94" s="80" t="s">
        <v>410</v>
      </c>
      <c r="C94" s="18" t="s">
        <v>99</v>
      </c>
      <c r="D94" s="124" t="s">
        <v>100</v>
      </c>
      <c r="E94" s="83">
        <v>36.799999999999997</v>
      </c>
      <c r="F94" s="83">
        <f>'прилож 8'!F66</f>
        <v>173</v>
      </c>
      <c r="G94" s="83">
        <f>'прилож 8'!G66</f>
        <v>172.9</v>
      </c>
    </row>
    <row r="95" spans="1:7" ht="26.25" customHeight="1">
      <c r="A95" s="18" t="s">
        <v>53</v>
      </c>
      <c r="B95" s="80" t="s">
        <v>644</v>
      </c>
      <c r="C95" s="18"/>
      <c r="D95" s="214" t="s">
        <v>643</v>
      </c>
      <c r="E95" s="83"/>
      <c r="F95" s="83">
        <f>F96</f>
        <v>1.7</v>
      </c>
      <c r="G95" s="83">
        <f>G96</f>
        <v>0</v>
      </c>
    </row>
    <row r="96" spans="1:7" ht="39.75" customHeight="1">
      <c r="A96" s="18" t="s">
        <v>53</v>
      </c>
      <c r="B96" s="80" t="s">
        <v>644</v>
      </c>
      <c r="C96" s="18" t="s">
        <v>99</v>
      </c>
      <c r="D96" s="124" t="s">
        <v>100</v>
      </c>
      <c r="E96" s="83"/>
      <c r="F96" s="83">
        <f>'прилож 8'!F68</f>
        <v>1.7</v>
      </c>
      <c r="G96" s="83">
        <f>'прилож 8'!G68</f>
        <v>0</v>
      </c>
    </row>
    <row r="97" spans="1:7" ht="26.25" customHeight="1">
      <c r="A97" s="69" t="s">
        <v>53</v>
      </c>
      <c r="B97" s="93" t="s">
        <v>445</v>
      </c>
      <c r="C97" s="69"/>
      <c r="D97" s="125" t="s">
        <v>446</v>
      </c>
      <c r="E97" s="83"/>
      <c r="F97" s="83">
        <f t="shared" ref="F97:G97" si="31">F98</f>
        <v>14</v>
      </c>
      <c r="G97" s="83">
        <f t="shared" si="31"/>
        <v>0</v>
      </c>
    </row>
    <row r="98" spans="1:7" ht="26.25" customHeight="1">
      <c r="A98" s="69" t="s">
        <v>53</v>
      </c>
      <c r="B98" s="93" t="s">
        <v>445</v>
      </c>
      <c r="C98" s="69" t="s">
        <v>65</v>
      </c>
      <c r="D98" s="124" t="s">
        <v>101</v>
      </c>
      <c r="E98" s="83"/>
      <c r="F98" s="83">
        <f>'прилож 8'!F70</f>
        <v>14</v>
      </c>
      <c r="G98" s="83">
        <f>'прилож 8'!G70</f>
        <v>0</v>
      </c>
    </row>
    <row r="99" spans="1:7" ht="23.25" hidden="1" customHeight="1">
      <c r="A99" s="18" t="s">
        <v>53</v>
      </c>
      <c r="B99" s="80" t="s">
        <v>157</v>
      </c>
      <c r="C99" s="18"/>
      <c r="D99" s="163" t="s">
        <v>116</v>
      </c>
      <c r="E99" s="83"/>
      <c r="F99" s="83">
        <f t="shared" ref="F99" si="32">F100+F101+F102</f>
        <v>0</v>
      </c>
      <c r="G99" s="83">
        <f t="shared" ref="G99" si="33">G100+G101+G102</f>
        <v>0</v>
      </c>
    </row>
    <row r="100" spans="1:7" ht="29.25" hidden="1" customHeight="1">
      <c r="A100" s="18" t="s">
        <v>53</v>
      </c>
      <c r="B100" s="80" t="s">
        <v>157</v>
      </c>
      <c r="C100" s="69" t="s">
        <v>65</v>
      </c>
      <c r="D100" s="124" t="s">
        <v>101</v>
      </c>
      <c r="E100" s="83"/>
      <c r="F100" s="83">
        <v>0</v>
      </c>
      <c r="G100" s="83">
        <v>0</v>
      </c>
    </row>
    <row r="101" spans="1:7" ht="15" hidden="1" customHeight="1">
      <c r="A101" s="18" t="s">
        <v>53</v>
      </c>
      <c r="B101" s="80" t="s">
        <v>157</v>
      </c>
      <c r="C101" s="18" t="s">
        <v>470</v>
      </c>
      <c r="D101" s="19" t="s">
        <v>471</v>
      </c>
      <c r="E101" s="83"/>
      <c r="F101" s="83">
        <v>0</v>
      </c>
      <c r="G101" s="83">
        <v>0</v>
      </c>
    </row>
    <row r="102" spans="1:7" ht="15" hidden="1" customHeight="1">
      <c r="A102" s="18" t="s">
        <v>53</v>
      </c>
      <c r="B102" s="80" t="s">
        <v>157</v>
      </c>
      <c r="C102" s="18" t="s">
        <v>384</v>
      </c>
      <c r="D102" s="19" t="s">
        <v>385</v>
      </c>
      <c r="E102" s="83"/>
      <c r="F102" s="83">
        <v>0</v>
      </c>
      <c r="G102" s="83">
        <v>0</v>
      </c>
    </row>
    <row r="103" spans="1:7" ht="20.25" hidden="1" customHeight="1">
      <c r="A103" s="69" t="s">
        <v>53</v>
      </c>
      <c r="B103" s="93" t="s">
        <v>488</v>
      </c>
      <c r="C103" s="69"/>
      <c r="D103" s="125" t="s">
        <v>489</v>
      </c>
      <c r="E103" s="83"/>
      <c r="F103" s="83">
        <f t="shared" ref="F103:G103" si="34">F104</f>
        <v>0</v>
      </c>
      <c r="G103" s="83">
        <f t="shared" si="34"/>
        <v>0</v>
      </c>
    </row>
    <row r="104" spans="1:7" ht="15" hidden="1" customHeight="1">
      <c r="A104" s="69" t="s">
        <v>53</v>
      </c>
      <c r="B104" s="93" t="s">
        <v>488</v>
      </c>
      <c r="C104" s="69" t="s">
        <v>65</v>
      </c>
      <c r="D104" s="124" t="s">
        <v>101</v>
      </c>
      <c r="E104" s="83"/>
      <c r="F104" s="83">
        <f>'прилож 8'!F76</f>
        <v>0</v>
      </c>
      <c r="G104" s="83">
        <f>'прилож 8'!G76</f>
        <v>0</v>
      </c>
    </row>
    <row r="105" spans="1:7" ht="27.75" hidden="1" customHeight="1">
      <c r="A105" s="69" t="s">
        <v>53</v>
      </c>
      <c r="B105" s="198">
        <v>9090000010</v>
      </c>
      <c r="C105" s="69"/>
      <c r="D105" s="212" t="s">
        <v>496</v>
      </c>
      <c r="E105" s="83"/>
      <c r="F105" s="83">
        <f t="shared" ref="F105:G105" si="35">F106</f>
        <v>0</v>
      </c>
      <c r="G105" s="83">
        <f t="shared" si="35"/>
        <v>0</v>
      </c>
    </row>
    <row r="106" spans="1:7" ht="15" hidden="1" customHeight="1">
      <c r="A106" s="69" t="s">
        <v>53</v>
      </c>
      <c r="B106" s="198">
        <v>9090000010</v>
      </c>
      <c r="C106" s="18" t="s">
        <v>470</v>
      </c>
      <c r="D106" s="19" t="s">
        <v>471</v>
      </c>
      <c r="E106" s="83"/>
      <c r="F106" s="83">
        <v>0</v>
      </c>
      <c r="G106" s="83">
        <v>0</v>
      </c>
    </row>
    <row r="107" spans="1:7" ht="23.25" customHeight="1">
      <c r="A107" s="18" t="s">
        <v>53</v>
      </c>
      <c r="B107" s="80" t="s">
        <v>157</v>
      </c>
      <c r="C107" s="18"/>
      <c r="D107" s="163" t="s">
        <v>116</v>
      </c>
      <c r="E107" s="83"/>
      <c r="F107" s="83">
        <f>F108+F109+F110</f>
        <v>183.8</v>
      </c>
      <c r="G107" s="83">
        <f>G108+G109+G110</f>
        <v>183.8</v>
      </c>
    </row>
    <row r="108" spans="1:7" ht="25.5" customHeight="1">
      <c r="A108" s="18" t="s">
        <v>53</v>
      </c>
      <c r="B108" s="80" t="s">
        <v>157</v>
      </c>
      <c r="C108" s="69" t="s">
        <v>65</v>
      </c>
      <c r="D108" s="124" t="s">
        <v>101</v>
      </c>
      <c r="E108" s="83"/>
      <c r="F108" s="83">
        <f>'прилож 8'!F78</f>
        <v>118.1</v>
      </c>
      <c r="G108" s="83">
        <f>'прилож 8'!G78</f>
        <v>118.1</v>
      </c>
    </row>
    <row r="109" spans="1:7" ht="17.25" customHeight="1">
      <c r="A109" s="18" t="s">
        <v>53</v>
      </c>
      <c r="B109" s="80" t="s">
        <v>157</v>
      </c>
      <c r="C109" s="18" t="s">
        <v>470</v>
      </c>
      <c r="D109" s="19" t="s">
        <v>471</v>
      </c>
      <c r="E109" s="83"/>
      <c r="F109" s="83">
        <f>'прилож 8'!F79</f>
        <v>40.700000000000003</v>
      </c>
      <c r="G109" s="83">
        <f>'прилож 8'!G79</f>
        <v>40.700000000000003</v>
      </c>
    </row>
    <row r="110" spans="1:7" ht="19.5" customHeight="1">
      <c r="A110" s="18" t="s">
        <v>53</v>
      </c>
      <c r="B110" s="80" t="s">
        <v>157</v>
      </c>
      <c r="C110" s="18" t="s">
        <v>384</v>
      </c>
      <c r="D110" s="19" t="s">
        <v>385</v>
      </c>
      <c r="E110" s="83"/>
      <c r="F110" s="83">
        <f>'прилож 8'!F80</f>
        <v>25</v>
      </c>
      <c r="G110" s="83">
        <f>'прилож 8'!G80</f>
        <v>25</v>
      </c>
    </row>
    <row r="111" spans="1:7" ht="32.25" hidden="1" customHeight="1">
      <c r="A111" s="18" t="s">
        <v>53</v>
      </c>
      <c r="B111" s="80" t="s">
        <v>584</v>
      </c>
      <c r="C111" s="18"/>
      <c r="D111" s="125" t="s">
        <v>583</v>
      </c>
      <c r="E111" s="83"/>
      <c r="F111" s="83">
        <f t="shared" ref="F111" si="36">F112+F113</f>
        <v>0</v>
      </c>
      <c r="G111" s="83">
        <f t="shared" ref="G111" si="37">G112+G113</f>
        <v>0</v>
      </c>
    </row>
    <row r="112" spans="1:7" ht="40.5" hidden="1" customHeight="1">
      <c r="A112" s="18" t="s">
        <v>53</v>
      </c>
      <c r="B112" s="80" t="s">
        <v>584</v>
      </c>
      <c r="C112" s="18" t="s">
        <v>61</v>
      </c>
      <c r="D112" s="194" t="s">
        <v>199</v>
      </c>
      <c r="E112" s="83"/>
      <c r="F112" s="83">
        <f>'прилож 8'!F82+'прилож 8'!F216</f>
        <v>0</v>
      </c>
      <c r="G112" s="83">
        <f>'прилож 8'!G82+'прилож 8'!G216</f>
        <v>0</v>
      </c>
    </row>
    <row r="113" spans="1:7" ht="24" hidden="1" customHeight="1">
      <c r="A113" s="18" t="s">
        <v>53</v>
      </c>
      <c r="B113" s="80" t="s">
        <v>584</v>
      </c>
      <c r="C113" s="18" t="s">
        <v>197</v>
      </c>
      <c r="D113" s="124" t="s">
        <v>198</v>
      </c>
      <c r="E113" s="83"/>
      <c r="F113" s="83">
        <f>'прилож 8'!F83+'прилож 8'!F217</f>
        <v>0</v>
      </c>
      <c r="G113" s="83">
        <f>'прилож 8'!G83+'прилож 8'!G217</f>
        <v>0</v>
      </c>
    </row>
    <row r="114" spans="1:7" ht="15.75" customHeight="1">
      <c r="A114" s="18"/>
      <c r="B114" s="80"/>
      <c r="C114" s="18"/>
      <c r="D114" s="124"/>
      <c r="E114" s="83"/>
      <c r="F114" s="83"/>
      <c r="G114" s="83"/>
    </row>
    <row r="115" spans="1:7" ht="19.5" customHeight="1">
      <c r="A115" s="36" t="s">
        <v>57</v>
      </c>
      <c r="B115" s="36"/>
      <c r="C115" s="36"/>
      <c r="D115" s="37" t="s">
        <v>56</v>
      </c>
      <c r="E115" s="38">
        <f t="shared" ref="E115:G116" si="38">E116</f>
        <v>358.7</v>
      </c>
      <c r="F115" s="38">
        <f t="shared" si="38"/>
        <v>451.3</v>
      </c>
      <c r="G115" s="38">
        <f t="shared" si="38"/>
        <v>451.3</v>
      </c>
    </row>
    <row r="116" spans="1:7" ht="30" customHeight="1">
      <c r="A116" s="71" t="s">
        <v>55</v>
      </c>
      <c r="B116" s="93" t="s">
        <v>162</v>
      </c>
      <c r="C116" s="69"/>
      <c r="D116" s="212" t="s">
        <v>161</v>
      </c>
      <c r="E116" s="83">
        <f t="shared" si="38"/>
        <v>358.7</v>
      </c>
      <c r="F116" s="83">
        <f t="shared" si="38"/>
        <v>451.3</v>
      </c>
      <c r="G116" s="83">
        <f t="shared" si="38"/>
        <v>451.3</v>
      </c>
    </row>
    <row r="117" spans="1:7" ht="15" customHeight="1">
      <c r="A117" s="21" t="s">
        <v>55</v>
      </c>
      <c r="B117" s="93" t="s">
        <v>162</v>
      </c>
      <c r="C117" s="21" t="s">
        <v>70</v>
      </c>
      <c r="D117" s="28" t="s">
        <v>71</v>
      </c>
      <c r="E117" s="83">
        <v>358.7</v>
      </c>
      <c r="F117" s="83">
        <f>'прилож 8'!F219</f>
        <v>451.3</v>
      </c>
      <c r="G117" s="83">
        <f>'прилож 8'!G219</f>
        <v>451.3</v>
      </c>
    </row>
    <row r="118" spans="1:7" ht="18" customHeight="1">
      <c r="A118" s="15"/>
      <c r="B118" s="15"/>
      <c r="C118" s="15"/>
      <c r="D118" s="47"/>
      <c r="E118" s="83"/>
      <c r="F118" s="83"/>
      <c r="G118" s="83"/>
    </row>
    <row r="119" spans="1:7" ht="27" customHeight="1">
      <c r="A119" s="36" t="s">
        <v>44</v>
      </c>
      <c r="B119" s="36"/>
      <c r="C119" s="36"/>
      <c r="D119" s="37" t="s">
        <v>45</v>
      </c>
      <c r="E119" s="34">
        <f>E121+E123+E127</f>
        <v>403</v>
      </c>
      <c r="F119" s="34">
        <f>F121+F123+F125+F127</f>
        <v>293.7</v>
      </c>
      <c r="G119" s="34">
        <f>G121+G123+G125+G127</f>
        <v>279.7</v>
      </c>
    </row>
    <row r="120" spans="1:7" ht="27" customHeight="1">
      <c r="A120" s="36"/>
      <c r="B120" s="36"/>
      <c r="C120" s="36"/>
      <c r="D120" s="215"/>
      <c r="E120" s="34"/>
      <c r="F120" s="34"/>
      <c r="G120" s="34"/>
    </row>
    <row r="121" spans="1:7" ht="27" customHeight="1">
      <c r="A121" s="33" t="s">
        <v>43</v>
      </c>
      <c r="B121" s="80" t="s">
        <v>134</v>
      </c>
      <c r="C121" s="199"/>
      <c r="D121" s="212" t="s">
        <v>133</v>
      </c>
      <c r="E121" s="83">
        <f>E122</f>
        <v>338</v>
      </c>
      <c r="F121" s="83">
        <f>F122</f>
        <v>230</v>
      </c>
      <c r="G121" s="83">
        <f>G122</f>
        <v>219</v>
      </c>
    </row>
    <row r="122" spans="1:7" ht="16.5" customHeight="1">
      <c r="A122" s="39" t="s">
        <v>43</v>
      </c>
      <c r="B122" s="80" t="s">
        <v>134</v>
      </c>
      <c r="C122" s="27" t="s">
        <v>78</v>
      </c>
      <c r="D122" s="28" t="s">
        <v>80</v>
      </c>
      <c r="E122" s="83">
        <v>338</v>
      </c>
      <c r="F122" s="83">
        <f>'прилож 8'!F221</f>
        <v>230</v>
      </c>
      <c r="G122" s="83">
        <f>'прилож 8'!G221</f>
        <v>219</v>
      </c>
    </row>
    <row r="123" spans="1:7" ht="28.5" customHeight="1">
      <c r="A123" s="33" t="s">
        <v>43</v>
      </c>
      <c r="B123" s="80" t="s">
        <v>214</v>
      </c>
      <c r="C123" s="18"/>
      <c r="D123" s="216" t="s">
        <v>215</v>
      </c>
      <c r="E123" s="83">
        <f>E124</f>
        <v>35</v>
      </c>
      <c r="F123" s="83">
        <f t="shared" ref="F123:G123" si="39">F124</f>
        <v>52</v>
      </c>
      <c r="G123" s="83">
        <f t="shared" si="39"/>
        <v>52</v>
      </c>
    </row>
    <row r="124" spans="1:7" ht="26.25" customHeight="1">
      <c r="A124" s="18" t="s">
        <v>43</v>
      </c>
      <c r="B124" s="80" t="s">
        <v>214</v>
      </c>
      <c r="C124" s="18" t="s">
        <v>65</v>
      </c>
      <c r="D124" s="124" t="s">
        <v>101</v>
      </c>
      <c r="E124" s="83">
        <v>35</v>
      </c>
      <c r="F124" s="83">
        <f>'прилож 8'!F85</f>
        <v>52</v>
      </c>
      <c r="G124" s="83">
        <f>'прилож 8'!G85</f>
        <v>52</v>
      </c>
    </row>
    <row r="125" spans="1:7" ht="22.5" customHeight="1">
      <c r="A125" s="119" t="s">
        <v>43</v>
      </c>
      <c r="B125" s="93" t="s">
        <v>650</v>
      </c>
      <c r="C125" s="69"/>
      <c r="D125" s="167" t="s">
        <v>649</v>
      </c>
      <c r="E125" s="83"/>
      <c r="F125" s="83">
        <f>F126</f>
        <v>2.7</v>
      </c>
      <c r="G125" s="83">
        <f>G126</f>
        <v>2.7</v>
      </c>
    </row>
    <row r="126" spans="1:7" ht="26.25" customHeight="1">
      <c r="A126" s="18" t="s">
        <v>43</v>
      </c>
      <c r="B126" s="93" t="s">
        <v>650</v>
      </c>
      <c r="C126" s="18" t="s">
        <v>65</v>
      </c>
      <c r="D126" s="124" t="s">
        <v>101</v>
      </c>
      <c r="E126" s="83"/>
      <c r="F126" s="83">
        <f>'прилож 8'!F87</f>
        <v>2.7</v>
      </c>
      <c r="G126" s="83">
        <f>'прилож 8'!G87</f>
        <v>2.7</v>
      </c>
    </row>
    <row r="127" spans="1:7">
      <c r="A127" s="119" t="s">
        <v>86</v>
      </c>
      <c r="B127" s="93" t="s">
        <v>486</v>
      </c>
      <c r="C127" s="71"/>
      <c r="D127" s="214" t="s">
        <v>135</v>
      </c>
      <c r="E127" s="91">
        <f>E128</f>
        <v>30</v>
      </c>
      <c r="F127" s="91">
        <f t="shared" ref="F127:G127" si="40">F128</f>
        <v>9</v>
      </c>
      <c r="G127" s="91">
        <f t="shared" si="40"/>
        <v>6</v>
      </c>
    </row>
    <row r="128" spans="1:7" ht="25.5">
      <c r="A128" s="39" t="s">
        <v>86</v>
      </c>
      <c r="B128" s="80" t="s">
        <v>486</v>
      </c>
      <c r="C128" s="39" t="s">
        <v>65</v>
      </c>
      <c r="D128" s="124" t="s">
        <v>101</v>
      </c>
      <c r="E128" s="83">
        <v>30</v>
      </c>
      <c r="F128" s="83">
        <f>'прилож 8'!F89</f>
        <v>9</v>
      </c>
      <c r="G128" s="83">
        <f>'прилож 8'!G89</f>
        <v>6</v>
      </c>
    </row>
    <row r="129" spans="1:7">
      <c r="A129" s="39"/>
      <c r="B129" s="39"/>
      <c r="C129" s="39"/>
      <c r="D129" s="24"/>
      <c r="E129" s="83"/>
      <c r="F129" s="83"/>
      <c r="G129" s="83"/>
    </row>
    <row r="130" spans="1:7" ht="15.75">
      <c r="A130" s="36" t="s">
        <v>19</v>
      </c>
      <c r="B130" s="36"/>
      <c r="C130" s="36"/>
      <c r="D130" s="217" t="s">
        <v>20</v>
      </c>
      <c r="E130" s="30" t="e">
        <f>E147+E151+E167</f>
        <v>#REF!</v>
      </c>
      <c r="F130" s="30">
        <f>F131+F137+F141+F147+F151+F167</f>
        <v>363574.4</v>
      </c>
      <c r="G130" s="30">
        <f>G131+G137+G141+G147+G151+G167</f>
        <v>351033.39999999997</v>
      </c>
    </row>
    <row r="131" spans="1:7" ht="15.75" hidden="1" customHeight="1">
      <c r="A131" s="111" t="s">
        <v>551</v>
      </c>
      <c r="B131" s="111"/>
      <c r="C131" s="111"/>
      <c r="D131" s="113" t="s">
        <v>556</v>
      </c>
      <c r="E131" s="30"/>
      <c r="F131" s="30">
        <f t="shared" ref="F131" si="41">F132+F134</f>
        <v>0</v>
      </c>
      <c r="G131" s="30">
        <f t="shared" ref="G131" si="42">G132+G134</f>
        <v>0</v>
      </c>
    </row>
    <row r="132" spans="1:7" ht="38.25" hidden="1" customHeight="1">
      <c r="A132" s="33" t="s">
        <v>551</v>
      </c>
      <c r="B132" s="80" t="s">
        <v>552</v>
      </c>
      <c r="C132" s="67"/>
      <c r="D132" s="127" t="s">
        <v>553</v>
      </c>
      <c r="E132" s="30"/>
      <c r="F132" s="83">
        <f t="shared" ref="F132:G132" si="43">F133</f>
        <v>0</v>
      </c>
      <c r="G132" s="83">
        <f t="shared" si="43"/>
        <v>0</v>
      </c>
    </row>
    <row r="133" spans="1:7" ht="36" hidden="1" customHeight="1">
      <c r="A133" s="67" t="s">
        <v>551</v>
      </c>
      <c r="B133" s="80" t="s">
        <v>552</v>
      </c>
      <c r="C133" s="67" t="s">
        <v>77</v>
      </c>
      <c r="D133" s="115" t="s">
        <v>79</v>
      </c>
      <c r="E133" s="30"/>
      <c r="F133" s="83">
        <f>'прилож 8'!F223</f>
        <v>0</v>
      </c>
      <c r="G133" s="83">
        <f>'прилож 8'!G223</f>
        <v>0</v>
      </c>
    </row>
    <row r="134" spans="1:7" ht="38.25" hidden="1" customHeight="1">
      <c r="A134" s="33" t="s">
        <v>551</v>
      </c>
      <c r="B134" s="80" t="s">
        <v>554</v>
      </c>
      <c r="C134" s="67"/>
      <c r="D134" s="127" t="s">
        <v>555</v>
      </c>
      <c r="E134" s="30"/>
      <c r="F134" s="126">
        <f t="shared" ref="F134:G134" si="44">F135</f>
        <v>0</v>
      </c>
      <c r="G134" s="126">
        <f t="shared" si="44"/>
        <v>0</v>
      </c>
    </row>
    <row r="135" spans="1:7" ht="39" hidden="1" customHeight="1">
      <c r="A135" s="67" t="s">
        <v>551</v>
      </c>
      <c r="B135" s="80" t="s">
        <v>554</v>
      </c>
      <c r="C135" s="67" t="s">
        <v>77</v>
      </c>
      <c r="D135" s="115" t="s">
        <v>79</v>
      </c>
      <c r="E135" s="30"/>
      <c r="F135" s="126">
        <f>'прилож 8'!F225</f>
        <v>0</v>
      </c>
      <c r="G135" s="126">
        <f>'прилож 8'!G225</f>
        <v>0</v>
      </c>
    </row>
    <row r="136" spans="1:7" ht="14.25" customHeight="1">
      <c r="A136" s="67"/>
      <c r="B136" s="80"/>
      <c r="C136" s="67"/>
      <c r="D136" s="115"/>
      <c r="E136" s="30"/>
      <c r="F136" s="126"/>
      <c r="G136" s="126"/>
    </row>
    <row r="137" spans="1:7" ht="14.25" customHeight="1">
      <c r="A137" s="29" t="s">
        <v>551</v>
      </c>
      <c r="B137" s="29"/>
      <c r="C137" s="29"/>
      <c r="D137" s="75" t="s">
        <v>556</v>
      </c>
      <c r="E137" s="30"/>
      <c r="F137" s="161">
        <f>F138</f>
        <v>1437.1</v>
      </c>
      <c r="G137" s="161">
        <f>G138</f>
        <v>1437.1</v>
      </c>
    </row>
    <row r="138" spans="1:7" ht="39" customHeight="1">
      <c r="A138" s="33" t="s">
        <v>551</v>
      </c>
      <c r="B138" s="80" t="s">
        <v>635</v>
      </c>
      <c r="C138" s="67"/>
      <c r="D138" s="159" t="s">
        <v>636</v>
      </c>
      <c r="E138" s="30"/>
      <c r="F138" s="160">
        <f>F139+F140</f>
        <v>1437.1</v>
      </c>
      <c r="G138" s="160">
        <f>G139+G140</f>
        <v>1437.1</v>
      </c>
    </row>
    <row r="139" spans="1:7" ht="14.25" customHeight="1">
      <c r="A139" s="33" t="s">
        <v>551</v>
      </c>
      <c r="B139" s="80" t="s">
        <v>635</v>
      </c>
      <c r="C139" s="18" t="s">
        <v>105</v>
      </c>
      <c r="D139" s="28" t="s">
        <v>106</v>
      </c>
      <c r="E139" s="30"/>
      <c r="F139" s="126">
        <f>'прилож 8'!F227</f>
        <v>841.2</v>
      </c>
      <c r="G139" s="126">
        <f>'прилож 8'!G227</f>
        <v>841.2</v>
      </c>
    </row>
    <row r="140" spans="1:7" ht="14.25" customHeight="1">
      <c r="A140" s="33" t="s">
        <v>551</v>
      </c>
      <c r="B140" s="80" t="s">
        <v>635</v>
      </c>
      <c r="C140" s="67" t="s">
        <v>78</v>
      </c>
      <c r="D140" s="200" t="s">
        <v>80</v>
      </c>
      <c r="E140" s="30"/>
      <c r="F140" s="126">
        <f>'прилож 8'!F228</f>
        <v>595.9</v>
      </c>
      <c r="G140" s="126">
        <f>'прилож 8'!G228</f>
        <v>595.9</v>
      </c>
    </row>
    <row r="141" spans="1:7" ht="19.5" customHeight="1">
      <c r="A141" s="111" t="s">
        <v>457</v>
      </c>
      <c r="B141" s="111"/>
      <c r="C141" s="111"/>
      <c r="D141" s="113" t="s">
        <v>459</v>
      </c>
      <c r="E141" s="112"/>
      <c r="F141" s="161">
        <f>F142+F144</f>
        <v>228.7</v>
      </c>
      <c r="G141" s="161">
        <f>G142+G144</f>
        <v>120</v>
      </c>
    </row>
    <row r="142" spans="1:7" ht="16.5" customHeight="1">
      <c r="A142" s="67" t="s">
        <v>457</v>
      </c>
      <c r="B142" s="80" t="s">
        <v>484</v>
      </c>
      <c r="C142" s="67"/>
      <c r="D142" s="128" t="s">
        <v>458</v>
      </c>
      <c r="E142" s="30"/>
      <c r="F142" s="14">
        <f t="shared" ref="F142:G142" si="45">F143</f>
        <v>120</v>
      </c>
      <c r="G142" s="14">
        <f t="shared" si="45"/>
        <v>120</v>
      </c>
    </row>
    <row r="143" spans="1:7" ht="26.25" customHeight="1">
      <c r="A143" s="67" t="s">
        <v>457</v>
      </c>
      <c r="B143" s="80" t="s">
        <v>484</v>
      </c>
      <c r="C143" s="67" t="s">
        <v>532</v>
      </c>
      <c r="D143" s="28" t="s">
        <v>533</v>
      </c>
      <c r="E143" s="30"/>
      <c r="F143" s="55">
        <f>'прилож 8'!F230</f>
        <v>120</v>
      </c>
      <c r="G143" s="55">
        <f>'прилож 8'!G230</f>
        <v>120</v>
      </c>
    </row>
    <row r="144" spans="1:7" ht="45" customHeight="1">
      <c r="A144" s="33" t="s">
        <v>457</v>
      </c>
      <c r="B144" s="80" t="s">
        <v>632</v>
      </c>
      <c r="C144" s="21"/>
      <c r="D144" s="159" t="s">
        <v>633</v>
      </c>
      <c r="E144" s="30"/>
      <c r="F144" s="34">
        <f>F145</f>
        <v>108.7</v>
      </c>
      <c r="G144" s="34">
        <f>G145</f>
        <v>0</v>
      </c>
    </row>
    <row r="145" spans="1:7" ht="26.25" customHeight="1">
      <c r="A145" s="18" t="s">
        <v>457</v>
      </c>
      <c r="B145" s="80" t="s">
        <v>632</v>
      </c>
      <c r="C145" s="21" t="s">
        <v>65</v>
      </c>
      <c r="D145" s="124" t="s">
        <v>101</v>
      </c>
      <c r="E145" s="30"/>
      <c r="F145" s="55">
        <f>'прилож 8'!F95</f>
        <v>108.7</v>
      </c>
      <c r="G145" s="55">
        <f>'прилож 8'!G95</f>
        <v>0</v>
      </c>
    </row>
    <row r="146" spans="1:7" ht="15.75" customHeight="1">
      <c r="A146" s="67"/>
      <c r="B146" s="80"/>
      <c r="C146" s="67"/>
      <c r="D146" s="28"/>
      <c r="E146" s="30"/>
      <c r="F146" s="55"/>
      <c r="G146" s="55"/>
    </row>
    <row r="147" spans="1:7" ht="18" customHeight="1">
      <c r="A147" s="29" t="s">
        <v>35</v>
      </c>
      <c r="B147" s="29"/>
      <c r="C147" s="29"/>
      <c r="D147" s="75" t="s">
        <v>58</v>
      </c>
      <c r="E147" s="41" t="e">
        <f>E148+#REF!</f>
        <v>#REF!</v>
      </c>
      <c r="F147" s="41">
        <f t="shared" ref="F147:G148" si="46">F148</f>
        <v>166</v>
      </c>
      <c r="G147" s="41">
        <f t="shared" si="46"/>
        <v>165</v>
      </c>
    </row>
    <row r="148" spans="1:7" ht="16.5" customHeight="1">
      <c r="A148" s="67" t="s">
        <v>35</v>
      </c>
      <c r="B148" s="80" t="s">
        <v>519</v>
      </c>
      <c r="C148" s="67"/>
      <c r="D148" s="212" t="s">
        <v>518</v>
      </c>
      <c r="E148" s="78">
        <f>E149</f>
        <v>10</v>
      </c>
      <c r="F148" s="78">
        <f t="shared" si="46"/>
        <v>166</v>
      </c>
      <c r="G148" s="78">
        <f t="shared" si="46"/>
        <v>165</v>
      </c>
    </row>
    <row r="149" spans="1:7" ht="36" customHeight="1">
      <c r="A149" s="67" t="s">
        <v>35</v>
      </c>
      <c r="B149" s="80" t="s">
        <v>519</v>
      </c>
      <c r="C149" s="21" t="s">
        <v>77</v>
      </c>
      <c r="D149" s="115" t="s">
        <v>79</v>
      </c>
      <c r="E149" s="83">
        <v>10</v>
      </c>
      <c r="F149" s="83">
        <f>'прилож 8'!F232</f>
        <v>166</v>
      </c>
      <c r="G149" s="83">
        <f>'прилож 8'!G232</f>
        <v>165</v>
      </c>
    </row>
    <row r="150" spans="1:7" ht="16.5" customHeight="1">
      <c r="A150" s="67"/>
      <c r="B150" s="80"/>
      <c r="C150" s="21"/>
      <c r="D150" s="115"/>
      <c r="E150" s="83"/>
      <c r="F150" s="83"/>
      <c r="G150" s="83"/>
    </row>
    <row r="151" spans="1:7" ht="17.25" customHeight="1">
      <c r="A151" s="22" t="s">
        <v>76</v>
      </c>
      <c r="B151" s="22"/>
      <c r="C151" s="22"/>
      <c r="D151" s="201" t="s">
        <v>88</v>
      </c>
      <c r="E151" s="34" t="e">
        <f>E152+E154+E156+E158+E160+#REF!+E162</f>
        <v>#REF!</v>
      </c>
      <c r="F151" s="34">
        <f>F152+F154+F156+F158+F160+F162+F164</f>
        <v>361679.80000000005</v>
      </c>
      <c r="G151" s="34">
        <f>G152+G154+G156+G158+G160+G162+G164</f>
        <v>349249</v>
      </c>
    </row>
    <row r="152" spans="1:7" ht="36.75" customHeight="1">
      <c r="A152" s="18" t="s">
        <v>76</v>
      </c>
      <c r="B152" s="80" t="s">
        <v>201</v>
      </c>
      <c r="C152" s="21"/>
      <c r="D152" s="218" t="s">
        <v>200</v>
      </c>
      <c r="E152" s="83">
        <f>E153</f>
        <v>5397</v>
      </c>
      <c r="F152" s="83">
        <f t="shared" ref="F152:G152" si="47">F153</f>
        <v>13767</v>
      </c>
      <c r="G152" s="83">
        <f t="shared" si="47"/>
        <v>13027</v>
      </c>
    </row>
    <row r="153" spans="1:7" ht="29.25" customHeight="1">
      <c r="A153" s="18" t="s">
        <v>76</v>
      </c>
      <c r="B153" s="80" t="s">
        <v>201</v>
      </c>
      <c r="C153" s="21" t="s">
        <v>65</v>
      </c>
      <c r="D153" s="124" t="s">
        <v>101</v>
      </c>
      <c r="E153" s="83">
        <v>5397</v>
      </c>
      <c r="F153" s="83">
        <f>'прилож 8'!F97</f>
        <v>13767</v>
      </c>
      <c r="G153" s="83">
        <f>'прилож 8'!G97</f>
        <v>13027</v>
      </c>
    </row>
    <row r="154" spans="1:7" ht="29.25" customHeight="1">
      <c r="A154" s="18" t="s">
        <v>76</v>
      </c>
      <c r="B154" s="80" t="s">
        <v>424</v>
      </c>
      <c r="C154" s="21"/>
      <c r="D154" s="125" t="s">
        <v>394</v>
      </c>
      <c r="E154" s="83">
        <f>E155</f>
        <v>54.6</v>
      </c>
      <c r="F154" s="83">
        <f t="shared" ref="F154:G154" si="48">F155</f>
        <v>139.19999999999999</v>
      </c>
      <c r="G154" s="83">
        <f t="shared" si="48"/>
        <v>132</v>
      </c>
    </row>
    <row r="155" spans="1:7" ht="27.75" customHeight="1">
      <c r="A155" s="18" t="s">
        <v>76</v>
      </c>
      <c r="B155" s="80" t="s">
        <v>424</v>
      </c>
      <c r="C155" s="21" t="s">
        <v>65</v>
      </c>
      <c r="D155" s="124" t="s">
        <v>101</v>
      </c>
      <c r="E155" s="83">
        <v>54.6</v>
      </c>
      <c r="F155" s="83">
        <f>'прилож 8'!F99</f>
        <v>139.19999999999999</v>
      </c>
      <c r="G155" s="83">
        <f>'прилож 8'!G99</f>
        <v>132</v>
      </c>
    </row>
    <row r="156" spans="1:7" ht="28.5" customHeight="1">
      <c r="A156" s="69" t="s">
        <v>76</v>
      </c>
      <c r="B156" s="93" t="s">
        <v>139</v>
      </c>
      <c r="C156" s="73"/>
      <c r="D156" s="212" t="s">
        <v>138</v>
      </c>
      <c r="E156" s="72">
        <f>E157</f>
        <v>4169</v>
      </c>
      <c r="F156" s="72">
        <f t="shared" ref="F156:G156" si="49">F157</f>
        <v>3839.7</v>
      </c>
      <c r="G156" s="72">
        <f t="shared" si="49"/>
        <v>1718</v>
      </c>
    </row>
    <row r="157" spans="1:7" ht="27" customHeight="1">
      <c r="A157" s="67" t="s">
        <v>76</v>
      </c>
      <c r="B157" s="80" t="s">
        <v>139</v>
      </c>
      <c r="C157" s="67" t="s">
        <v>65</v>
      </c>
      <c r="D157" s="124" t="s">
        <v>101</v>
      </c>
      <c r="E157" s="83">
        <v>4169</v>
      </c>
      <c r="F157" s="83">
        <f>'прилож 8'!F105</f>
        <v>3839.7</v>
      </c>
      <c r="G157" s="83">
        <f>'прилож 8'!G105</f>
        <v>1718</v>
      </c>
    </row>
    <row r="158" spans="1:7" ht="60.75" hidden="1" customHeight="1">
      <c r="A158" s="69" t="s">
        <v>76</v>
      </c>
      <c r="B158" s="93" t="s">
        <v>416</v>
      </c>
      <c r="C158" s="70"/>
      <c r="D158" s="212" t="s">
        <v>417</v>
      </c>
      <c r="E158" s="83">
        <f>E159</f>
        <v>3000</v>
      </c>
      <c r="F158" s="83">
        <f t="shared" ref="F158:G158" si="50">F159</f>
        <v>0</v>
      </c>
      <c r="G158" s="83">
        <f t="shared" si="50"/>
        <v>0</v>
      </c>
    </row>
    <row r="159" spans="1:7" ht="26.25" hidden="1" customHeight="1">
      <c r="A159" s="69" t="s">
        <v>76</v>
      </c>
      <c r="B159" s="93" t="s">
        <v>416</v>
      </c>
      <c r="C159" s="70" t="s">
        <v>65</v>
      </c>
      <c r="D159" s="124" t="s">
        <v>101</v>
      </c>
      <c r="E159" s="83">
        <v>3000</v>
      </c>
      <c r="F159" s="83">
        <v>0</v>
      </c>
      <c r="G159" s="83">
        <v>0</v>
      </c>
    </row>
    <row r="160" spans="1:7" ht="24.75" hidden="1" customHeight="1">
      <c r="A160" s="69" t="s">
        <v>76</v>
      </c>
      <c r="B160" s="93" t="s">
        <v>430</v>
      </c>
      <c r="C160" s="70"/>
      <c r="D160" s="212" t="s">
        <v>431</v>
      </c>
      <c r="E160" s="83">
        <f>E161</f>
        <v>15.2</v>
      </c>
      <c r="F160" s="83">
        <f t="shared" ref="F160:G160" si="51">F161</f>
        <v>0</v>
      </c>
      <c r="G160" s="83">
        <f t="shared" si="51"/>
        <v>0</v>
      </c>
    </row>
    <row r="161" spans="1:7" ht="14.25" hidden="1" customHeight="1">
      <c r="A161" s="69" t="s">
        <v>76</v>
      </c>
      <c r="B161" s="93" t="s">
        <v>430</v>
      </c>
      <c r="C161" s="70" t="s">
        <v>65</v>
      </c>
      <c r="D161" s="124" t="s">
        <v>101</v>
      </c>
      <c r="E161" s="83">
        <v>15.2</v>
      </c>
      <c r="F161" s="83">
        <v>0</v>
      </c>
      <c r="G161" s="83">
        <v>0</v>
      </c>
    </row>
    <row r="162" spans="1:7" ht="32.25" customHeight="1">
      <c r="A162" s="67" t="s">
        <v>76</v>
      </c>
      <c r="B162" s="110" t="s">
        <v>195</v>
      </c>
      <c r="C162" s="21"/>
      <c r="D162" s="125" t="s">
        <v>196</v>
      </c>
      <c r="E162" s="83">
        <f>E163</f>
        <v>5</v>
      </c>
      <c r="F162" s="83">
        <f t="shared" ref="F162:G162" si="52">F163</f>
        <v>5</v>
      </c>
      <c r="G162" s="83">
        <f t="shared" si="52"/>
        <v>0</v>
      </c>
    </row>
    <row r="163" spans="1:7" ht="32.25" customHeight="1">
      <c r="A163" s="219" t="s">
        <v>76</v>
      </c>
      <c r="B163" s="202" t="s">
        <v>195</v>
      </c>
      <c r="C163" s="21" t="s">
        <v>65</v>
      </c>
      <c r="D163" s="124" t="s">
        <v>101</v>
      </c>
      <c r="E163" s="83">
        <v>5</v>
      </c>
      <c r="F163" s="83">
        <f>'прилож 8'!F107</f>
        <v>5</v>
      </c>
      <c r="G163" s="83">
        <f>'прилож 8'!G107</f>
        <v>0</v>
      </c>
    </row>
    <row r="164" spans="1:7" ht="18" customHeight="1">
      <c r="A164" s="67" t="s">
        <v>76</v>
      </c>
      <c r="B164" s="110" t="s">
        <v>608</v>
      </c>
      <c r="C164" s="21"/>
      <c r="D164" s="124" t="s">
        <v>609</v>
      </c>
      <c r="E164" s="83"/>
      <c r="F164" s="83">
        <f>F165</f>
        <v>343928.9</v>
      </c>
      <c r="G164" s="83">
        <f>G165</f>
        <v>334372</v>
      </c>
    </row>
    <row r="165" spans="1:7" ht="25.5" customHeight="1">
      <c r="A165" s="67" t="s">
        <v>76</v>
      </c>
      <c r="B165" s="110" t="s">
        <v>608</v>
      </c>
      <c r="C165" s="21" t="s">
        <v>655</v>
      </c>
      <c r="D165" s="124" t="s">
        <v>656</v>
      </c>
      <c r="E165" s="83"/>
      <c r="F165" s="83">
        <f>'прилож 8'!F109</f>
        <v>343928.9</v>
      </c>
      <c r="G165" s="83">
        <f>'прилож 8'!G109</f>
        <v>334372</v>
      </c>
    </row>
    <row r="166" spans="1:7" ht="12.75" customHeight="1">
      <c r="A166" s="23"/>
      <c r="B166" s="23"/>
      <c r="C166" s="23"/>
      <c r="D166" s="24"/>
      <c r="E166" s="83"/>
      <c r="F166" s="83"/>
      <c r="G166" s="83"/>
    </row>
    <row r="167" spans="1:7" ht="24" customHeight="1">
      <c r="A167" s="33" t="s">
        <v>41</v>
      </c>
      <c r="B167" s="23"/>
      <c r="C167" s="23"/>
      <c r="D167" s="40" t="s">
        <v>59</v>
      </c>
      <c r="E167" s="41">
        <f>E168</f>
        <v>141</v>
      </c>
      <c r="F167" s="41">
        <f t="shared" ref="F167:G167" si="53">F168</f>
        <v>62.8</v>
      </c>
      <c r="G167" s="41">
        <f t="shared" si="53"/>
        <v>62.3</v>
      </c>
    </row>
    <row r="168" spans="1:7" ht="19.5" customHeight="1">
      <c r="A168" s="33" t="s">
        <v>41</v>
      </c>
      <c r="B168" s="42"/>
      <c r="C168" s="42"/>
      <c r="D168" s="77" t="s">
        <v>60</v>
      </c>
      <c r="E168" s="34">
        <f>E169+E171+E175+E177+E179</f>
        <v>141</v>
      </c>
      <c r="F168" s="34">
        <f t="shared" ref="F168" si="54">F169+F171+F175+F177+F179</f>
        <v>62.8</v>
      </c>
      <c r="G168" s="34">
        <f t="shared" ref="G168" si="55">G169+G171+G175+G177+G179</f>
        <v>62.3</v>
      </c>
    </row>
    <row r="169" spans="1:7" ht="29.25" hidden="1" customHeight="1">
      <c r="A169" s="67" t="s">
        <v>41</v>
      </c>
      <c r="B169" s="110" t="s">
        <v>202</v>
      </c>
      <c r="C169" s="21"/>
      <c r="D169" s="125" t="s">
        <v>203</v>
      </c>
      <c r="E169" s="83">
        <f>E170</f>
        <v>20</v>
      </c>
      <c r="F169" s="83">
        <f t="shared" ref="F169:G169" si="56">F170</f>
        <v>0</v>
      </c>
      <c r="G169" s="83">
        <f t="shared" si="56"/>
        <v>0</v>
      </c>
    </row>
    <row r="170" spans="1:7" ht="26.25" hidden="1" customHeight="1">
      <c r="A170" s="67" t="s">
        <v>41</v>
      </c>
      <c r="B170" s="110" t="s">
        <v>202</v>
      </c>
      <c r="C170" s="21" t="s">
        <v>65</v>
      </c>
      <c r="D170" s="124" t="s">
        <v>101</v>
      </c>
      <c r="E170" s="83">
        <v>20</v>
      </c>
      <c r="F170" s="83">
        <f>'прилож 8'!F111</f>
        <v>0</v>
      </c>
      <c r="G170" s="83">
        <f>'прилож 8'!G111</f>
        <v>0</v>
      </c>
    </row>
    <row r="171" spans="1:7" ht="51" customHeight="1">
      <c r="A171" s="67" t="s">
        <v>41</v>
      </c>
      <c r="B171" s="110" t="s">
        <v>438</v>
      </c>
      <c r="C171" s="21"/>
      <c r="D171" s="125" t="s">
        <v>440</v>
      </c>
      <c r="E171" s="83">
        <f>E173</f>
        <v>0</v>
      </c>
      <c r="F171" s="83">
        <f t="shared" ref="F171" si="57">F172+F173+F174</f>
        <v>34.799999999999997</v>
      </c>
      <c r="G171" s="83">
        <f t="shared" ref="G171" si="58">G172+G173+G174</f>
        <v>34.799999999999997</v>
      </c>
    </row>
    <row r="172" spans="1:7" ht="27" hidden="1" customHeight="1">
      <c r="A172" s="67" t="s">
        <v>41</v>
      </c>
      <c r="B172" s="110" t="s">
        <v>438</v>
      </c>
      <c r="C172" s="18" t="s">
        <v>62</v>
      </c>
      <c r="D172" s="124" t="s">
        <v>103</v>
      </c>
      <c r="E172" s="83"/>
      <c r="F172" s="83">
        <f>'прилож 8'!F113</f>
        <v>0</v>
      </c>
      <c r="G172" s="83">
        <f>'прилож 8'!G113</f>
        <v>0</v>
      </c>
    </row>
    <row r="173" spans="1:7" ht="18" customHeight="1">
      <c r="A173" s="67" t="s">
        <v>41</v>
      </c>
      <c r="B173" s="110" t="s">
        <v>438</v>
      </c>
      <c r="C173" s="21" t="s">
        <v>65</v>
      </c>
      <c r="D173" s="124" t="s">
        <v>101</v>
      </c>
      <c r="E173" s="83">
        <v>0</v>
      </c>
      <c r="F173" s="83">
        <f>'прилож 8'!F114</f>
        <v>34.799999999999997</v>
      </c>
      <c r="G173" s="83">
        <f>'прилож 8'!G114</f>
        <v>34.799999999999997</v>
      </c>
    </row>
    <row r="174" spans="1:7" ht="25.5" hidden="1" customHeight="1">
      <c r="A174" s="67" t="s">
        <v>41</v>
      </c>
      <c r="B174" s="110" t="s">
        <v>438</v>
      </c>
      <c r="C174" s="18" t="s">
        <v>72</v>
      </c>
      <c r="D174" s="19" t="s">
        <v>73</v>
      </c>
      <c r="E174" s="83"/>
      <c r="F174" s="83">
        <f>'прилож 8'!F115</f>
        <v>0</v>
      </c>
      <c r="G174" s="83">
        <f>'прилож 8'!G115</f>
        <v>0</v>
      </c>
    </row>
    <row r="175" spans="1:7" ht="27.75" customHeight="1">
      <c r="A175" s="71" t="s">
        <v>41</v>
      </c>
      <c r="B175" s="93" t="s">
        <v>141</v>
      </c>
      <c r="C175" s="70"/>
      <c r="D175" s="212" t="s">
        <v>140</v>
      </c>
      <c r="E175" s="72">
        <f>E176</f>
        <v>74</v>
      </c>
      <c r="F175" s="72">
        <f t="shared" ref="F175:G175" si="59">F176</f>
        <v>28</v>
      </c>
      <c r="G175" s="72">
        <f t="shared" si="59"/>
        <v>27.5</v>
      </c>
    </row>
    <row r="176" spans="1:7" ht="15.75" customHeight="1">
      <c r="A176" s="23" t="s">
        <v>41</v>
      </c>
      <c r="B176" s="80" t="s">
        <v>141</v>
      </c>
      <c r="C176" s="23" t="s">
        <v>65</v>
      </c>
      <c r="D176" s="124" t="s">
        <v>101</v>
      </c>
      <c r="E176" s="83">
        <v>74</v>
      </c>
      <c r="F176" s="83">
        <f>'прилож 8'!F117</f>
        <v>28</v>
      </c>
      <c r="G176" s="83">
        <f>'прилож 8'!G117</f>
        <v>27.5</v>
      </c>
    </row>
    <row r="177" spans="1:7" ht="27.75" hidden="1" customHeight="1">
      <c r="A177" s="67" t="s">
        <v>41</v>
      </c>
      <c r="B177" s="80" t="s">
        <v>143</v>
      </c>
      <c r="C177" s="21"/>
      <c r="D177" s="212" t="s">
        <v>142</v>
      </c>
      <c r="E177" s="91">
        <f>E178</f>
        <v>30</v>
      </c>
      <c r="F177" s="91">
        <f t="shared" ref="F177:G177" si="60">F178</f>
        <v>0</v>
      </c>
      <c r="G177" s="91">
        <f t="shared" si="60"/>
        <v>0</v>
      </c>
    </row>
    <row r="178" spans="1:7" ht="38.25" hidden="1" customHeight="1">
      <c r="A178" s="67" t="s">
        <v>41</v>
      </c>
      <c r="B178" s="80" t="s">
        <v>143</v>
      </c>
      <c r="C178" s="67" t="s">
        <v>77</v>
      </c>
      <c r="D178" s="124" t="s">
        <v>79</v>
      </c>
      <c r="E178" s="83">
        <v>30</v>
      </c>
      <c r="F178" s="83">
        <f>'прилож 8'!F236</f>
        <v>0</v>
      </c>
      <c r="G178" s="83">
        <f>'прилож 8'!G236</f>
        <v>0</v>
      </c>
    </row>
    <row r="179" spans="1:7" ht="12.75" hidden="1" customHeight="1">
      <c r="A179" s="67" t="s">
        <v>41</v>
      </c>
      <c r="B179" s="80" t="s">
        <v>414</v>
      </c>
      <c r="C179" s="67"/>
      <c r="D179" s="200" t="s">
        <v>413</v>
      </c>
      <c r="E179" s="83">
        <f>E180</f>
        <v>17</v>
      </c>
      <c r="F179" s="83">
        <f t="shared" ref="F179:G179" si="61">F180</f>
        <v>0</v>
      </c>
      <c r="G179" s="83">
        <f t="shared" si="61"/>
        <v>0</v>
      </c>
    </row>
    <row r="180" spans="1:7" ht="21.75" hidden="1" customHeight="1">
      <c r="A180" s="67" t="s">
        <v>41</v>
      </c>
      <c r="B180" s="80" t="s">
        <v>414</v>
      </c>
      <c r="C180" s="67" t="s">
        <v>77</v>
      </c>
      <c r="D180" s="124" t="s">
        <v>79</v>
      </c>
      <c r="E180" s="83">
        <v>17</v>
      </c>
      <c r="F180" s="83">
        <f>'прилож 8'!F234</f>
        <v>0</v>
      </c>
      <c r="G180" s="83">
        <f>'прилож 8'!G234</f>
        <v>0</v>
      </c>
    </row>
    <row r="181" spans="1:7">
      <c r="A181" s="67"/>
      <c r="B181" s="67"/>
      <c r="C181" s="67"/>
      <c r="D181" s="24"/>
      <c r="E181" s="83"/>
      <c r="F181" s="83"/>
      <c r="G181" s="83"/>
    </row>
    <row r="182" spans="1:7" ht="21" customHeight="1">
      <c r="A182" s="36" t="s">
        <v>21</v>
      </c>
      <c r="B182" s="36"/>
      <c r="C182" s="36"/>
      <c r="D182" s="220" t="s">
        <v>22</v>
      </c>
      <c r="E182" s="30" t="e">
        <f>E184+E189</f>
        <v>#REF!</v>
      </c>
      <c r="F182" s="30">
        <f t="shared" ref="F182" si="62">F184+F189+F222</f>
        <v>4779.8999999999996</v>
      </c>
      <c r="G182" s="30">
        <f t="shared" ref="G182" si="63">G184+G189+G222</f>
        <v>4705.7</v>
      </c>
    </row>
    <row r="183" spans="1:7" ht="14.25" customHeight="1">
      <c r="A183" s="29"/>
      <c r="B183" s="29"/>
      <c r="C183" s="29"/>
      <c r="D183" s="48"/>
      <c r="E183" s="14"/>
      <c r="F183" s="14"/>
      <c r="G183" s="14"/>
    </row>
    <row r="184" spans="1:7" ht="18.75" customHeight="1">
      <c r="A184" s="29" t="s">
        <v>7</v>
      </c>
      <c r="B184" s="67"/>
      <c r="C184" s="67"/>
      <c r="D184" s="37" t="s">
        <v>23</v>
      </c>
      <c r="E184" s="43">
        <f>E185</f>
        <v>409.7</v>
      </c>
      <c r="F184" s="43">
        <f t="shared" ref="F184:G184" si="64">F185</f>
        <v>613.20000000000005</v>
      </c>
      <c r="G184" s="43">
        <f t="shared" si="64"/>
        <v>613</v>
      </c>
    </row>
    <row r="185" spans="1:7" ht="23.25" customHeight="1">
      <c r="A185" s="73" t="s">
        <v>7</v>
      </c>
      <c r="B185" s="80" t="s">
        <v>216</v>
      </c>
      <c r="C185" s="73"/>
      <c r="D185" s="212" t="s">
        <v>144</v>
      </c>
      <c r="E185" s="58">
        <f>E186+E187</f>
        <v>409.7</v>
      </c>
      <c r="F185" s="58">
        <f t="shared" ref="F185" si="65">F186+F187</f>
        <v>613.20000000000005</v>
      </c>
      <c r="G185" s="58">
        <f t="shared" ref="G185" si="66">G186+G187</f>
        <v>613</v>
      </c>
    </row>
    <row r="186" spans="1:7" ht="26.25" customHeight="1">
      <c r="A186" s="18" t="s">
        <v>7</v>
      </c>
      <c r="B186" s="80" t="s">
        <v>216</v>
      </c>
      <c r="C186" s="18" t="s">
        <v>74</v>
      </c>
      <c r="D186" s="124" t="s">
        <v>75</v>
      </c>
      <c r="E186" s="83">
        <v>369</v>
      </c>
      <c r="F186" s="83">
        <f>'прилож 8'!F119</f>
        <v>0</v>
      </c>
      <c r="G186" s="83">
        <f>'прилож 8'!G119</f>
        <v>0</v>
      </c>
    </row>
    <row r="187" spans="1:7" ht="28.5" customHeight="1">
      <c r="A187" s="18" t="s">
        <v>7</v>
      </c>
      <c r="B187" s="80" t="s">
        <v>216</v>
      </c>
      <c r="C187" s="18" t="s">
        <v>65</v>
      </c>
      <c r="D187" s="124" t="s">
        <v>101</v>
      </c>
      <c r="E187" s="83">
        <v>40.700000000000003</v>
      </c>
      <c r="F187" s="83">
        <f>'прилож 8'!F120</f>
        <v>613.20000000000005</v>
      </c>
      <c r="G187" s="83">
        <f>'прилож 8'!G120</f>
        <v>613</v>
      </c>
    </row>
    <row r="188" spans="1:7" ht="20.25" customHeight="1">
      <c r="A188" s="18"/>
      <c r="B188" s="80"/>
      <c r="C188" s="18"/>
      <c r="D188" s="124"/>
      <c r="E188" s="83"/>
      <c r="F188" s="83"/>
      <c r="G188" s="83"/>
    </row>
    <row r="189" spans="1:7" ht="17.25" customHeight="1">
      <c r="A189" s="29" t="s">
        <v>93</v>
      </c>
      <c r="B189" s="67"/>
      <c r="C189" s="67"/>
      <c r="D189" s="37" t="s">
        <v>94</v>
      </c>
      <c r="E189" s="41" t="e">
        <f>E190+E203+#REF!+#REF!+#REF!</f>
        <v>#REF!</v>
      </c>
      <c r="F189" s="41">
        <f>F190+F193+F195+F197+F199+F201+F203+F205+F207+F209+F211+F213+F215+F217+F219</f>
        <v>1946.4</v>
      </c>
      <c r="G189" s="41">
        <f>G190+G193+G195+G197+G199+G201+G203+G205+G207+G209+G211+G213+G215+G217+G219</f>
        <v>1875.4</v>
      </c>
    </row>
    <row r="190" spans="1:7" ht="20.25" customHeight="1">
      <c r="A190" s="18" t="s">
        <v>93</v>
      </c>
      <c r="B190" s="80" t="s">
        <v>146</v>
      </c>
      <c r="C190" s="61"/>
      <c r="D190" s="163" t="s">
        <v>145</v>
      </c>
      <c r="E190" s="55">
        <f>E191</f>
        <v>334</v>
      </c>
      <c r="F190" s="55">
        <f t="shared" ref="F190" si="67">F191+F192</f>
        <v>629</v>
      </c>
      <c r="G190" s="55">
        <f t="shared" ref="G190" si="68">G191+G192</f>
        <v>561</v>
      </c>
    </row>
    <row r="191" spans="1:7" ht="28.5" customHeight="1">
      <c r="A191" s="18" t="s">
        <v>93</v>
      </c>
      <c r="B191" s="80" t="s">
        <v>146</v>
      </c>
      <c r="C191" s="18" t="s">
        <v>65</v>
      </c>
      <c r="D191" s="124" t="s">
        <v>101</v>
      </c>
      <c r="E191" s="83">
        <v>334</v>
      </c>
      <c r="F191" s="83">
        <f>'прилож 8'!F122</f>
        <v>240</v>
      </c>
      <c r="G191" s="83">
        <f>'прилож 8'!G122</f>
        <v>238</v>
      </c>
    </row>
    <row r="192" spans="1:7" ht="21" customHeight="1">
      <c r="A192" s="18" t="s">
        <v>93</v>
      </c>
      <c r="B192" s="80" t="s">
        <v>146</v>
      </c>
      <c r="C192" s="18" t="s">
        <v>549</v>
      </c>
      <c r="D192" s="124" t="s">
        <v>550</v>
      </c>
      <c r="E192" s="221"/>
      <c r="F192" s="221">
        <f>'прилож 8'!F123</f>
        <v>389</v>
      </c>
      <c r="G192" s="221">
        <f>'прилож 8'!G123</f>
        <v>323</v>
      </c>
    </row>
    <row r="193" spans="1:7" ht="39.75" hidden="1" customHeight="1">
      <c r="A193" s="71" t="s">
        <v>93</v>
      </c>
      <c r="B193" s="80" t="s">
        <v>511</v>
      </c>
      <c r="C193" s="70"/>
      <c r="D193" s="125" t="s">
        <v>513</v>
      </c>
      <c r="E193" s="221"/>
      <c r="F193" s="221">
        <f t="shared" ref="F193:G193" si="69">F194</f>
        <v>0</v>
      </c>
      <c r="G193" s="221">
        <f t="shared" si="69"/>
        <v>0</v>
      </c>
    </row>
    <row r="194" spans="1:7" ht="39" hidden="1" customHeight="1">
      <c r="A194" s="71" t="s">
        <v>93</v>
      </c>
      <c r="B194" s="80" t="s">
        <v>511</v>
      </c>
      <c r="C194" s="67" t="s">
        <v>532</v>
      </c>
      <c r="D194" s="28" t="s">
        <v>533</v>
      </c>
      <c r="E194" s="221"/>
      <c r="F194" s="221">
        <f>'прилож 8'!F238</f>
        <v>0</v>
      </c>
      <c r="G194" s="221">
        <f>'прилож 8'!G238</f>
        <v>0</v>
      </c>
    </row>
    <row r="195" spans="1:7" ht="38.25" hidden="1" customHeight="1">
      <c r="A195" s="71" t="s">
        <v>93</v>
      </c>
      <c r="B195" s="80" t="s">
        <v>512</v>
      </c>
      <c r="C195" s="70"/>
      <c r="D195" s="125" t="s">
        <v>514</v>
      </c>
      <c r="E195" s="221"/>
      <c r="F195" s="221">
        <f t="shared" ref="F195:G195" si="70">F196</f>
        <v>0</v>
      </c>
      <c r="G195" s="221">
        <f t="shared" si="70"/>
        <v>0</v>
      </c>
    </row>
    <row r="196" spans="1:7" ht="37.5" hidden="1" customHeight="1">
      <c r="A196" s="71" t="s">
        <v>93</v>
      </c>
      <c r="B196" s="80" t="s">
        <v>512</v>
      </c>
      <c r="C196" s="67" t="s">
        <v>532</v>
      </c>
      <c r="D196" s="28" t="s">
        <v>533</v>
      </c>
      <c r="E196" s="221"/>
      <c r="F196" s="221">
        <f>'прилож 8'!F240</f>
        <v>0</v>
      </c>
      <c r="G196" s="221">
        <f>'прилож 8'!G240</f>
        <v>0</v>
      </c>
    </row>
    <row r="197" spans="1:7" ht="40.5" hidden="1" customHeight="1">
      <c r="A197" s="18" t="s">
        <v>93</v>
      </c>
      <c r="B197" s="80" t="s">
        <v>588</v>
      </c>
      <c r="C197" s="69"/>
      <c r="D197" s="125" t="s">
        <v>589</v>
      </c>
      <c r="E197" s="221"/>
      <c r="F197" s="221">
        <f t="shared" ref="F197:G197" si="71">F198</f>
        <v>0</v>
      </c>
      <c r="G197" s="221">
        <f t="shared" si="71"/>
        <v>0</v>
      </c>
    </row>
    <row r="198" spans="1:7" ht="25.5" hidden="1" customHeight="1">
      <c r="A198" s="18" t="s">
        <v>93</v>
      </c>
      <c r="B198" s="80" t="s">
        <v>588</v>
      </c>
      <c r="C198" s="69" t="s">
        <v>65</v>
      </c>
      <c r="D198" s="124" t="s">
        <v>101</v>
      </c>
      <c r="E198" s="221"/>
      <c r="F198" s="221">
        <f>'прилож 8'!F242</f>
        <v>0</v>
      </c>
      <c r="G198" s="221">
        <f>'прилож 8'!G242</f>
        <v>0</v>
      </c>
    </row>
    <row r="199" spans="1:7" ht="25.5" hidden="1" customHeight="1">
      <c r="A199" s="67" t="s">
        <v>93</v>
      </c>
      <c r="B199" s="80" t="s">
        <v>621</v>
      </c>
      <c r="C199" s="61"/>
      <c r="D199" s="163" t="s">
        <v>620</v>
      </c>
      <c r="E199" s="221"/>
      <c r="F199" s="221">
        <f>F200</f>
        <v>0</v>
      </c>
      <c r="G199" s="221">
        <f>G200</f>
        <v>0</v>
      </c>
    </row>
    <row r="200" spans="1:7" ht="25.5" hidden="1" customHeight="1">
      <c r="A200" s="18" t="s">
        <v>93</v>
      </c>
      <c r="B200" s="80" t="s">
        <v>621</v>
      </c>
      <c r="C200" s="18" t="s">
        <v>65</v>
      </c>
      <c r="D200" s="124" t="s">
        <v>101</v>
      </c>
      <c r="E200" s="221"/>
      <c r="F200" s="221">
        <f>'прилож 8'!F125</f>
        <v>0</v>
      </c>
      <c r="G200" s="221">
        <f>'прилож 8'!G125</f>
        <v>0</v>
      </c>
    </row>
    <row r="201" spans="1:7" ht="25.5" hidden="1" customHeight="1">
      <c r="A201" s="33" t="s">
        <v>93</v>
      </c>
      <c r="B201" s="80" t="s">
        <v>652</v>
      </c>
      <c r="C201" s="61"/>
      <c r="D201" s="163" t="s">
        <v>653</v>
      </c>
      <c r="E201" s="221"/>
      <c r="F201" s="221">
        <f>F202</f>
        <v>0</v>
      </c>
      <c r="G201" s="221">
        <f>G202</f>
        <v>0</v>
      </c>
    </row>
    <row r="202" spans="1:7" ht="25.5" hidden="1" customHeight="1">
      <c r="A202" s="18" t="s">
        <v>93</v>
      </c>
      <c r="B202" s="80" t="s">
        <v>652</v>
      </c>
      <c r="C202" s="18" t="s">
        <v>65</v>
      </c>
      <c r="D202" s="124" t="s">
        <v>101</v>
      </c>
      <c r="E202" s="221"/>
      <c r="F202" s="221">
        <f>'прилож 8'!F127</f>
        <v>0</v>
      </c>
      <c r="G202" s="221">
        <f>'прилож 8'!G127</f>
        <v>0</v>
      </c>
    </row>
    <row r="203" spans="1:7" ht="21" customHeight="1">
      <c r="A203" s="71" t="s">
        <v>93</v>
      </c>
      <c r="B203" s="80" t="s">
        <v>209</v>
      </c>
      <c r="C203" s="70"/>
      <c r="D203" s="125" t="s">
        <v>210</v>
      </c>
      <c r="E203" s="221">
        <f>E204</f>
        <v>20</v>
      </c>
      <c r="F203" s="221">
        <f t="shared" ref="F203:G203" si="72">F204</f>
        <v>20</v>
      </c>
      <c r="G203" s="221">
        <f t="shared" si="72"/>
        <v>17</v>
      </c>
    </row>
    <row r="204" spans="1:7" ht="27.75" customHeight="1">
      <c r="A204" s="71" t="s">
        <v>93</v>
      </c>
      <c r="B204" s="80" t="s">
        <v>209</v>
      </c>
      <c r="C204" s="70" t="s">
        <v>65</v>
      </c>
      <c r="D204" s="203" t="s">
        <v>101</v>
      </c>
      <c r="E204" s="83">
        <v>20</v>
      </c>
      <c r="F204" s="83">
        <f>'прилож 8'!F129</f>
        <v>20</v>
      </c>
      <c r="G204" s="83">
        <f>'прилож 8'!G129</f>
        <v>17</v>
      </c>
    </row>
    <row r="205" spans="1:7" ht="25.5" hidden="1" customHeight="1">
      <c r="A205" s="67" t="s">
        <v>93</v>
      </c>
      <c r="B205" s="80" t="s">
        <v>491</v>
      </c>
      <c r="C205" s="21"/>
      <c r="D205" s="116" t="s">
        <v>492</v>
      </c>
      <c r="E205" s="83"/>
      <c r="F205" s="83">
        <f t="shared" ref="F205:G205" si="73">F206</f>
        <v>0</v>
      </c>
      <c r="G205" s="83">
        <f t="shared" si="73"/>
        <v>0</v>
      </c>
    </row>
    <row r="206" spans="1:7" s="107" customFormat="1" ht="25.5" hidden="1" customHeight="1">
      <c r="A206" s="67" t="s">
        <v>93</v>
      </c>
      <c r="B206" s="80" t="s">
        <v>491</v>
      </c>
      <c r="C206" s="21" t="s">
        <v>74</v>
      </c>
      <c r="D206" s="124" t="s">
        <v>75</v>
      </c>
      <c r="E206" s="83"/>
      <c r="F206" s="83">
        <f>'прилож 8'!F131</f>
        <v>0</v>
      </c>
      <c r="G206" s="83">
        <f>'прилож 8'!G131</f>
        <v>0</v>
      </c>
    </row>
    <row r="207" spans="1:7" ht="54" hidden="1" customHeight="1">
      <c r="A207" s="67" t="s">
        <v>93</v>
      </c>
      <c r="B207" s="80" t="s">
        <v>500</v>
      </c>
      <c r="C207" s="21"/>
      <c r="D207" s="116" t="s">
        <v>501</v>
      </c>
      <c r="E207" s="83"/>
      <c r="F207" s="83">
        <f t="shared" ref="F207:G207" si="74">F208</f>
        <v>0</v>
      </c>
      <c r="G207" s="83">
        <f t="shared" si="74"/>
        <v>0</v>
      </c>
    </row>
    <row r="208" spans="1:7" ht="25.5" hidden="1" customHeight="1">
      <c r="A208" s="67" t="s">
        <v>93</v>
      </c>
      <c r="B208" s="80" t="s">
        <v>500</v>
      </c>
      <c r="C208" s="21" t="s">
        <v>74</v>
      </c>
      <c r="D208" s="124" t="s">
        <v>75</v>
      </c>
      <c r="E208" s="83"/>
      <c r="F208" s="83">
        <f>'прилож 8'!F133</f>
        <v>0</v>
      </c>
      <c r="G208" s="83">
        <f>'прилож 8'!G133</f>
        <v>0</v>
      </c>
    </row>
    <row r="209" spans="1:7" ht="21" hidden="1" customHeight="1">
      <c r="A209" s="67" t="s">
        <v>93</v>
      </c>
      <c r="B209" s="80" t="s">
        <v>572</v>
      </c>
      <c r="C209" s="21"/>
      <c r="D209" s="125" t="s">
        <v>574</v>
      </c>
      <c r="E209" s="83"/>
      <c r="F209" s="83">
        <f t="shared" ref="F209:G209" si="75">F210</f>
        <v>0</v>
      </c>
      <c r="G209" s="83">
        <f t="shared" si="75"/>
        <v>0</v>
      </c>
    </row>
    <row r="210" spans="1:7" ht="39" hidden="1" customHeight="1">
      <c r="A210" s="67" t="s">
        <v>93</v>
      </c>
      <c r="B210" s="80" t="s">
        <v>572</v>
      </c>
      <c r="C210" s="21" t="s">
        <v>573</v>
      </c>
      <c r="D210" s="222" t="s">
        <v>575</v>
      </c>
      <c r="E210" s="83"/>
      <c r="F210" s="83">
        <f>'прилож 8'!F135</f>
        <v>0</v>
      </c>
      <c r="G210" s="83">
        <f>'прилож 8'!G135</f>
        <v>0</v>
      </c>
    </row>
    <row r="211" spans="1:7" ht="24.75" customHeight="1">
      <c r="A211" s="67" t="s">
        <v>93</v>
      </c>
      <c r="B211" s="80" t="s">
        <v>578</v>
      </c>
      <c r="C211" s="21"/>
      <c r="D211" s="125" t="s">
        <v>577</v>
      </c>
      <c r="E211" s="83"/>
      <c r="F211" s="83">
        <f t="shared" ref="F211:G211" si="76">F212</f>
        <v>109</v>
      </c>
      <c r="G211" s="83">
        <f t="shared" si="76"/>
        <v>109</v>
      </c>
    </row>
    <row r="212" spans="1:7" ht="30.75" customHeight="1">
      <c r="A212" s="67" t="s">
        <v>93</v>
      </c>
      <c r="B212" s="80" t="s">
        <v>578</v>
      </c>
      <c r="C212" s="21" t="s">
        <v>65</v>
      </c>
      <c r="D212" s="124" t="s">
        <v>101</v>
      </c>
      <c r="E212" s="83"/>
      <c r="F212" s="83">
        <f>'прилож 8'!F137</f>
        <v>109</v>
      </c>
      <c r="G212" s="83">
        <f>'прилож 8'!G137</f>
        <v>109</v>
      </c>
    </row>
    <row r="213" spans="1:7" ht="45" hidden="1" customHeight="1">
      <c r="A213" s="67" t="s">
        <v>93</v>
      </c>
      <c r="B213" s="80" t="s">
        <v>602</v>
      </c>
      <c r="C213" s="21"/>
      <c r="D213" s="116" t="s">
        <v>586</v>
      </c>
      <c r="E213" s="83"/>
      <c r="F213" s="83">
        <f t="shared" ref="F213:G213" si="77">F214</f>
        <v>0</v>
      </c>
      <c r="G213" s="83">
        <f t="shared" si="77"/>
        <v>0</v>
      </c>
    </row>
    <row r="214" spans="1:7" ht="23.25" hidden="1" customHeight="1">
      <c r="A214" s="67" t="s">
        <v>93</v>
      </c>
      <c r="B214" s="80" t="s">
        <v>602</v>
      </c>
      <c r="C214" s="21" t="s">
        <v>65</v>
      </c>
      <c r="D214" s="124" t="s">
        <v>101</v>
      </c>
      <c r="E214" s="83"/>
      <c r="F214" s="83">
        <f>'прилож 8'!F139</f>
        <v>0</v>
      </c>
      <c r="G214" s="83">
        <f>'прилож 8'!G139</f>
        <v>0</v>
      </c>
    </row>
    <row r="215" spans="1:7" ht="35.25" hidden="1" customHeight="1">
      <c r="A215" s="67" t="s">
        <v>93</v>
      </c>
      <c r="B215" s="80" t="s">
        <v>587</v>
      </c>
      <c r="C215" s="21"/>
      <c r="D215" s="116" t="s">
        <v>600</v>
      </c>
      <c r="E215" s="83"/>
      <c r="F215" s="83">
        <f t="shared" ref="F215:G215" si="78">F216</f>
        <v>0</v>
      </c>
      <c r="G215" s="83">
        <f t="shared" si="78"/>
        <v>0</v>
      </c>
    </row>
    <row r="216" spans="1:7" ht="25.5" hidden="1" customHeight="1">
      <c r="A216" s="67" t="s">
        <v>93</v>
      </c>
      <c r="B216" s="80" t="s">
        <v>587</v>
      </c>
      <c r="C216" s="21" t="s">
        <v>65</v>
      </c>
      <c r="D216" s="124" t="s">
        <v>101</v>
      </c>
      <c r="E216" s="83"/>
      <c r="F216" s="83">
        <f>'прилож 8'!F141</f>
        <v>0</v>
      </c>
      <c r="G216" s="83">
        <f>'прилож 8'!G141</f>
        <v>0</v>
      </c>
    </row>
    <row r="217" spans="1:7" ht="25.5" customHeight="1">
      <c r="A217" s="67" t="s">
        <v>93</v>
      </c>
      <c r="B217" s="80" t="s">
        <v>646</v>
      </c>
      <c r="C217" s="21"/>
      <c r="D217" s="125" t="s">
        <v>647</v>
      </c>
      <c r="E217" s="83"/>
      <c r="F217" s="83">
        <f>F218</f>
        <v>1123</v>
      </c>
      <c r="G217" s="83">
        <f>G218</f>
        <v>1123</v>
      </c>
    </row>
    <row r="218" spans="1:7" ht="25.5" customHeight="1">
      <c r="A218" s="67" t="s">
        <v>93</v>
      </c>
      <c r="B218" s="80" t="s">
        <v>646</v>
      </c>
      <c r="C218" s="21" t="s">
        <v>74</v>
      </c>
      <c r="D218" s="124" t="s">
        <v>75</v>
      </c>
      <c r="E218" s="83"/>
      <c r="F218" s="83">
        <f>'прилож 8'!F143</f>
        <v>1123</v>
      </c>
      <c r="G218" s="83">
        <f>'прилож 8'!G143</f>
        <v>1123</v>
      </c>
    </row>
    <row r="219" spans="1:7" ht="25.5" customHeight="1">
      <c r="A219" s="67" t="s">
        <v>93</v>
      </c>
      <c r="B219" s="80" t="s">
        <v>157</v>
      </c>
      <c r="C219" s="21"/>
      <c r="D219" s="163" t="s">
        <v>116</v>
      </c>
      <c r="E219" s="83"/>
      <c r="F219" s="83">
        <f>F220</f>
        <v>65.400000000000006</v>
      </c>
      <c r="G219" s="83">
        <f>G220</f>
        <v>65.400000000000006</v>
      </c>
    </row>
    <row r="220" spans="1:7" ht="25.5" customHeight="1">
      <c r="A220" s="67" t="s">
        <v>93</v>
      </c>
      <c r="B220" s="80" t="s">
        <v>157</v>
      </c>
      <c r="C220" s="21" t="s">
        <v>65</v>
      </c>
      <c r="D220" s="124" t="s">
        <v>101</v>
      </c>
      <c r="E220" s="83"/>
      <c r="F220" s="83">
        <f>'прилож 8'!F145</f>
        <v>65.400000000000006</v>
      </c>
      <c r="G220" s="83">
        <f>'прилож 8'!G145</f>
        <v>65.400000000000006</v>
      </c>
    </row>
    <row r="221" spans="1:7" ht="18" customHeight="1">
      <c r="A221" s="71"/>
      <c r="B221" s="80"/>
      <c r="C221" s="70"/>
      <c r="D221" s="124"/>
      <c r="E221" s="83"/>
      <c r="F221" s="83"/>
      <c r="G221" s="83"/>
    </row>
    <row r="222" spans="1:7" ht="16.5" customHeight="1">
      <c r="A222" s="106" t="s">
        <v>422</v>
      </c>
      <c r="B222" s="145"/>
      <c r="C222" s="106"/>
      <c r="D222" s="204" t="s">
        <v>539</v>
      </c>
      <c r="E222" s="34"/>
      <c r="F222" s="34">
        <f>F223+F225+F227+F229+F231+F233</f>
        <v>2220.2999999999997</v>
      </c>
      <c r="G222" s="34">
        <f>G223+G225+G227+G229+G231+G233</f>
        <v>2217.2999999999997</v>
      </c>
    </row>
    <row r="223" spans="1:7" ht="17.25" customHeight="1">
      <c r="A223" s="33" t="s">
        <v>422</v>
      </c>
      <c r="B223" s="80" t="s">
        <v>543</v>
      </c>
      <c r="C223" s="67" t="s">
        <v>65</v>
      </c>
      <c r="D223" s="124" t="s">
        <v>441</v>
      </c>
      <c r="E223" s="83"/>
      <c r="F223" s="83">
        <f t="shared" ref="F223:G223" si="79">F224</f>
        <v>1692.1</v>
      </c>
      <c r="G223" s="83">
        <f t="shared" si="79"/>
        <v>1692.1</v>
      </c>
    </row>
    <row r="224" spans="1:7" ht="28.5" customHeight="1">
      <c r="A224" s="67" t="s">
        <v>422</v>
      </c>
      <c r="B224" s="80" t="s">
        <v>543</v>
      </c>
      <c r="C224" s="67" t="s">
        <v>65</v>
      </c>
      <c r="D224" s="124" t="s">
        <v>101</v>
      </c>
      <c r="E224" s="83"/>
      <c r="F224" s="83">
        <f>'прилож 8'!F147</f>
        <v>1692.1</v>
      </c>
      <c r="G224" s="83">
        <f>'прилож 8'!G147</f>
        <v>1692.1</v>
      </c>
    </row>
    <row r="225" spans="1:7" ht="28.5" hidden="1" customHeight="1">
      <c r="A225" s="33" t="s">
        <v>422</v>
      </c>
      <c r="B225" s="80" t="s">
        <v>580</v>
      </c>
      <c r="C225" s="67" t="s">
        <v>65</v>
      </c>
      <c r="D225" s="124" t="s">
        <v>581</v>
      </c>
      <c r="E225" s="83"/>
      <c r="F225" s="83">
        <f t="shared" ref="F225:G225" si="80">F226</f>
        <v>0</v>
      </c>
      <c r="G225" s="83">
        <f t="shared" si="80"/>
        <v>0</v>
      </c>
    </row>
    <row r="226" spans="1:7" ht="28.5" hidden="1" customHeight="1">
      <c r="A226" s="67" t="s">
        <v>422</v>
      </c>
      <c r="B226" s="80" t="s">
        <v>580</v>
      </c>
      <c r="C226" s="67" t="s">
        <v>65</v>
      </c>
      <c r="D226" s="124" t="s">
        <v>101</v>
      </c>
      <c r="E226" s="83"/>
      <c r="F226" s="83">
        <f>'прилож 8'!F149</f>
        <v>0</v>
      </c>
      <c r="G226" s="83">
        <f>'прилож 8'!G149</f>
        <v>0</v>
      </c>
    </row>
    <row r="227" spans="1:7" ht="38.25" hidden="1" customHeight="1">
      <c r="A227" s="67" t="s">
        <v>422</v>
      </c>
      <c r="B227" s="80" t="s">
        <v>541</v>
      </c>
      <c r="C227" s="67"/>
      <c r="D227" s="181" t="s">
        <v>509</v>
      </c>
      <c r="E227" s="83"/>
      <c r="F227" s="83">
        <f t="shared" ref="F227:G227" si="81">F228</f>
        <v>0</v>
      </c>
      <c r="G227" s="83">
        <f t="shared" si="81"/>
        <v>0</v>
      </c>
    </row>
    <row r="228" spans="1:7" ht="15" hidden="1" customHeight="1">
      <c r="A228" s="67" t="s">
        <v>422</v>
      </c>
      <c r="B228" s="80" t="s">
        <v>541</v>
      </c>
      <c r="C228" s="67" t="s">
        <v>532</v>
      </c>
      <c r="D228" s="28" t="s">
        <v>533</v>
      </c>
      <c r="E228" s="83"/>
      <c r="F228" s="83">
        <f>'прилож 8'!F244</f>
        <v>0</v>
      </c>
      <c r="G228" s="83">
        <f>'прилож 8'!G244</f>
        <v>0</v>
      </c>
    </row>
    <row r="229" spans="1:7" ht="38.25" customHeight="1">
      <c r="A229" s="33" t="s">
        <v>422</v>
      </c>
      <c r="B229" s="80" t="s">
        <v>623</v>
      </c>
      <c r="C229" s="67"/>
      <c r="D229" s="124" t="s">
        <v>624</v>
      </c>
      <c r="E229" s="83"/>
      <c r="F229" s="83">
        <f>F230</f>
        <v>18</v>
      </c>
      <c r="G229" s="83">
        <f>G230</f>
        <v>15</v>
      </c>
    </row>
    <row r="230" spans="1:7" ht="24.75" customHeight="1">
      <c r="A230" s="67" t="s">
        <v>422</v>
      </c>
      <c r="B230" s="80" t="s">
        <v>623</v>
      </c>
      <c r="C230" s="67" t="s">
        <v>65</v>
      </c>
      <c r="D230" s="124" t="s">
        <v>101</v>
      </c>
      <c r="E230" s="83"/>
      <c r="F230" s="83">
        <f>'прилож 8'!F153</f>
        <v>18</v>
      </c>
      <c r="G230" s="83">
        <f>'прилож 8'!G153</f>
        <v>15</v>
      </c>
    </row>
    <row r="231" spans="1:7" ht="51.75" customHeight="1">
      <c r="A231" s="71" t="s">
        <v>422</v>
      </c>
      <c r="B231" s="93" t="s">
        <v>540</v>
      </c>
      <c r="C231" s="71"/>
      <c r="D231" s="183" t="s">
        <v>510</v>
      </c>
      <c r="E231" s="83"/>
      <c r="F231" s="83">
        <f t="shared" ref="F231:G231" si="82">F232</f>
        <v>510.2</v>
      </c>
      <c r="G231" s="83">
        <f t="shared" si="82"/>
        <v>510.2</v>
      </c>
    </row>
    <row r="232" spans="1:7" ht="24">
      <c r="A232" s="67" t="s">
        <v>422</v>
      </c>
      <c r="B232" s="80" t="s">
        <v>540</v>
      </c>
      <c r="C232" s="67" t="s">
        <v>532</v>
      </c>
      <c r="D232" s="28" t="s">
        <v>533</v>
      </c>
      <c r="E232" s="83"/>
      <c r="F232" s="83">
        <f>'прилож 8'!F246</f>
        <v>510.2</v>
      </c>
      <c r="G232" s="83">
        <f>'прилож 8'!G246</f>
        <v>510.2</v>
      </c>
    </row>
    <row r="233" spans="1:7" ht="12.75" hidden="1" customHeight="1">
      <c r="A233" s="67" t="s">
        <v>422</v>
      </c>
      <c r="B233" s="80" t="s">
        <v>606</v>
      </c>
      <c r="C233" s="67"/>
      <c r="D233" s="223" t="s">
        <v>607</v>
      </c>
      <c r="E233" s="83"/>
      <c r="F233" s="83">
        <f>F234</f>
        <v>0</v>
      </c>
      <c r="G233" s="83">
        <f>G234</f>
        <v>0</v>
      </c>
    </row>
    <row r="234" spans="1:7" ht="25.5" hidden="1" customHeight="1">
      <c r="A234" s="67" t="s">
        <v>422</v>
      </c>
      <c r="B234" s="80" t="s">
        <v>606</v>
      </c>
      <c r="C234" s="67" t="s">
        <v>65</v>
      </c>
      <c r="D234" s="124" t="s">
        <v>101</v>
      </c>
      <c r="E234" s="83"/>
      <c r="F234" s="83">
        <f>'прилож 8'!F151</f>
        <v>0</v>
      </c>
      <c r="G234" s="83">
        <f>'прилож 8'!G151</f>
        <v>0</v>
      </c>
    </row>
    <row r="235" spans="1:7" ht="12.75" customHeight="1">
      <c r="A235" s="18"/>
      <c r="B235" s="18"/>
      <c r="C235" s="18"/>
      <c r="D235" s="19"/>
      <c r="E235" s="224"/>
      <c r="F235" s="224"/>
      <c r="G235" s="224"/>
    </row>
    <row r="236" spans="1:7" ht="21" customHeight="1">
      <c r="A236" s="36" t="s">
        <v>24</v>
      </c>
      <c r="B236" s="36"/>
      <c r="C236" s="36"/>
      <c r="D236" s="220" t="s">
        <v>25</v>
      </c>
      <c r="E236" s="30" t="e">
        <f>E238+E250+E285+E305</f>
        <v>#REF!</v>
      </c>
      <c r="F236" s="30">
        <f t="shared" ref="F236" si="83">F238+F250+F285+F305</f>
        <v>78359.199999999997</v>
      </c>
      <c r="G236" s="30">
        <f t="shared" ref="G236" si="84">G238+G250+G285+G305</f>
        <v>78077.7</v>
      </c>
    </row>
    <row r="237" spans="1:7" ht="12.75" customHeight="1">
      <c r="A237" s="205"/>
      <c r="B237" s="29"/>
      <c r="C237" s="29"/>
      <c r="D237" s="48"/>
      <c r="E237" s="224"/>
      <c r="F237" s="224"/>
      <c r="G237" s="224"/>
    </row>
    <row r="238" spans="1:7" ht="18" customHeight="1">
      <c r="A238" s="29" t="s">
        <v>6</v>
      </c>
      <c r="B238" s="18" t="s">
        <v>389</v>
      </c>
      <c r="C238" s="18"/>
      <c r="D238" s="48" t="s">
        <v>26</v>
      </c>
      <c r="E238" s="44">
        <f>E239+E241+E243+E245+E247</f>
        <v>13100</v>
      </c>
      <c r="F238" s="44">
        <f t="shared" ref="F238" si="85">F239+F241+F243+F245+F247</f>
        <v>14196.8</v>
      </c>
      <c r="G238" s="44">
        <f t="shared" ref="G238" si="86">G239+G241+G243+G245+G247</f>
        <v>14185</v>
      </c>
    </row>
    <row r="239" spans="1:7" ht="53.25" customHeight="1">
      <c r="A239" s="18" t="s">
        <v>6</v>
      </c>
      <c r="B239" s="80" t="s">
        <v>164</v>
      </c>
      <c r="C239" s="18"/>
      <c r="D239" s="212" t="s">
        <v>163</v>
      </c>
      <c r="E239" s="17">
        <f>E240</f>
        <v>3799</v>
      </c>
      <c r="F239" s="17">
        <f t="shared" ref="F239:G239" si="87">F240</f>
        <v>4726</v>
      </c>
      <c r="G239" s="17">
        <f t="shared" si="87"/>
        <v>4719</v>
      </c>
    </row>
    <row r="240" spans="1:7" ht="29.25" customHeight="1">
      <c r="A240" s="18" t="s">
        <v>6</v>
      </c>
      <c r="B240" s="80" t="s">
        <v>164</v>
      </c>
      <c r="C240" s="18" t="s">
        <v>77</v>
      </c>
      <c r="D240" s="124" t="s">
        <v>79</v>
      </c>
      <c r="E240" s="83">
        <v>3799</v>
      </c>
      <c r="F240" s="83">
        <f>'прилож 8'!F248</f>
        <v>4726</v>
      </c>
      <c r="G240" s="83">
        <f>'прилож 8'!G248</f>
        <v>4719</v>
      </c>
    </row>
    <row r="241" spans="1:7" ht="54.75" customHeight="1">
      <c r="A241" s="18" t="s">
        <v>6</v>
      </c>
      <c r="B241" s="80" t="s">
        <v>166</v>
      </c>
      <c r="C241" s="18"/>
      <c r="D241" s="212" t="s">
        <v>165</v>
      </c>
      <c r="E241" s="83">
        <f>E242</f>
        <v>27</v>
      </c>
      <c r="F241" s="83">
        <f t="shared" ref="F241:G241" si="88">F242</f>
        <v>35</v>
      </c>
      <c r="G241" s="83">
        <f t="shared" si="88"/>
        <v>34</v>
      </c>
    </row>
    <row r="242" spans="1:7" ht="40.5" customHeight="1">
      <c r="A242" s="18" t="s">
        <v>6</v>
      </c>
      <c r="B242" s="80" t="s">
        <v>166</v>
      </c>
      <c r="C242" s="18" t="s">
        <v>77</v>
      </c>
      <c r="D242" s="124" t="s">
        <v>79</v>
      </c>
      <c r="E242" s="83">
        <v>27</v>
      </c>
      <c r="F242" s="83">
        <f>'прилож 8'!F250</f>
        <v>35</v>
      </c>
      <c r="G242" s="83">
        <f>'прилож 8'!G250</f>
        <v>34</v>
      </c>
    </row>
    <row r="243" spans="1:7" ht="24.75" customHeight="1">
      <c r="A243" s="69" t="s">
        <v>6</v>
      </c>
      <c r="B243" s="80" t="s">
        <v>388</v>
      </c>
      <c r="C243" s="69"/>
      <c r="D243" s="212" t="s">
        <v>386</v>
      </c>
      <c r="E243" s="91">
        <f>E244</f>
        <v>75</v>
      </c>
      <c r="F243" s="91">
        <f t="shared" ref="F243:G243" si="89">F244</f>
        <v>234</v>
      </c>
      <c r="G243" s="91">
        <f t="shared" si="89"/>
        <v>234</v>
      </c>
    </row>
    <row r="244" spans="1:7" ht="28.5" customHeight="1">
      <c r="A244" s="69" t="s">
        <v>6</v>
      </c>
      <c r="B244" s="80" t="s">
        <v>388</v>
      </c>
      <c r="C244" s="69" t="s">
        <v>77</v>
      </c>
      <c r="D244" s="124" t="s">
        <v>79</v>
      </c>
      <c r="E244" s="91">
        <v>75</v>
      </c>
      <c r="F244" s="91">
        <f>'прилож 8'!F251</f>
        <v>234</v>
      </c>
      <c r="G244" s="91">
        <f>'прилож 8'!G251</f>
        <v>234</v>
      </c>
    </row>
    <row r="245" spans="1:7" ht="66" customHeight="1">
      <c r="A245" s="71" t="s">
        <v>6</v>
      </c>
      <c r="B245" s="93" t="s">
        <v>211</v>
      </c>
      <c r="C245" s="69"/>
      <c r="D245" s="212" t="s">
        <v>169</v>
      </c>
      <c r="E245" s="91">
        <f>E246</f>
        <v>8975</v>
      </c>
      <c r="F245" s="91">
        <f t="shared" ref="F245:G245" si="90">F246</f>
        <v>9008</v>
      </c>
      <c r="G245" s="91">
        <f t="shared" si="90"/>
        <v>9008</v>
      </c>
    </row>
    <row r="246" spans="1:7" ht="41.25" customHeight="1">
      <c r="A246" s="18" t="s">
        <v>6</v>
      </c>
      <c r="B246" s="93" t="s">
        <v>211</v>
      </c>
      <c r="C246" s="18" t="s">
        <v>77</v>
      </c>
      <c r="D246" s="124" t="s">
        <v>79</v>
      </c>
      <c r="E246" s="83">
        <v>8975</v>
      </c>
      <c r="F246" s="83">
        <f>'прилож 8'!F254</f>
        <v>9008</v>
      </c>
      <c r="G246" s="83">
        <f>'прилож 8'!G254</f>
        <v>9008</v>
      </c>
    </row>
    <row r="247" spans="1:7" ht="27" customHeight="1">
      <c r="A247" s="67" t="s">
        <v>6</v>
      </c>
      <c r="B247" s="80" t="s">
        <v>171</v>
      </c>
      <c r="C247" s="18"/>
      <c r="D247" s="212" t="s">
        <v>170</v>
      </c>
      <c r="E247" s="83">
        <f>E248</f>
        <v>224</v>
      </c>
      <c r="F247" s="83">
        <f t="shared" ref="F247:G247" si="91">F248</f>
        <v>193.8</v>
      </c>
      <c r="G247" s="83">
        <f t="shared" si="91"/>
        <v>190</v>
      </c>
    </row>
    <row r="248" spans="1:7" ht="16.5" customHeight="1">
      <c r="A248" s="18" t="s">
        <v>6</v>
      </c>
      <c r="B248" s="80" t="s">
        <v>171</v>
      </c>
      <c r="C248" s="18" t="s">
        <v>78</v>
      </c>
      <c r="D248" s="200" t="s">
        <v>80</v>
      </c>
      <c r="E248" s="83">
        <v>224</v>
      </c>
      <c r="F248" s="83">
        <f>'прилож 8'!F256</f>
        <v>193.8</v>
      </c>
      <c r="G248" s="83">
        <f>'прилож 8'!G256</f>
        <v>190</v>
      </c>
    </row>
    <row r="249" spans="1:7" ht="16.5" customHeight="1">
      <c r="A249" s="18"/>
      <c r="B249" s="80"/>
      <c r="C249" s="18"/>
      <c r="D249" s="200"/>
      <c r="E249" s="83"/>
      <c r="F249" s="83"/>
      <c r="G249" s="83"/>
    </row>
    <row r="250" spans="1:7" ht="18.75" customHeight="1">
      <c r="A250" s="29" t="s">
        <v>11</v>
      </c>
      <c r="B250" s="67"/>
      <c r="C250" s="67"/>
      <c r="D250" s="48" t="s">
        <v>27</v>
      </c>
      <c r="E250" s="44" t="e">
        <f>E251+E255+E258+E262+E264+E266+#REF!</f>
        <v>#REF!</v>
      </c>
      <c r="F250" s="44">
        <f t="shared" ref="F250" si="92">F251+F253+F255+F258+F260+F262+F264+F266+F268+F270+F272+F274+F276+F278+F280+F282</f>
        <v>52203.399999999994</v>
      </c>
      <c r="G250" s="44">
        <f t="shared" ref="G250" si="93">G251+G253+G255+G258+G260+G262+G264+G266+G268+G270+G272+G274+G276+G278+G280+G282</f>
        <v>51954</v>
      </c>
    </row>
    <row r="251" spans="1:7" ht="53.25" customHeight="1">
      <c r="A251" s="71" t="s">
        <v>11</v>
      </c>
      <c r="B251" s="93" t="s">
        <v>173</v>
      </c>
      <c r="C251" s="71"/>
      <c r="D251" s="212" t="s">
        <v>172</v>
      </c>
      <c r="E251" s="83">
        <f>E252</f>
        <v>10042</v>
      </c>
      <c r="F251" s="83">
        <f t="shared" ref="F251:G251" si="94">F252</f>
        <v>13141</v>
      </c>
      <c r="G251" s="83">
        <f t="shared" si="94"/>
        <v>13120</v>
      </c>
    </row>
    <row r="252" spans="1:7" ht="39.75" customHeight="1">
      <c r="A252" s="67" t="s">
        <v>11</v>
      </c>
      <c r="B252" s="93" t="s">
        <v>173</v>
      </c>
      <c r="C252" s="18" t="s">
        <v>77</v>
      </c>
      <c r="D252" s="124" t="s">
        <v>79</v>
      </c>
      <c r="E252" s="83">
        <v>10042</v>
      </c>
      <c r="F252" s="83">
        <f>'прилож 8'!F258</f>
        <v>13141</v>
      </c>
      <c r="G252" s="83">
        <f>'прилож 8'!G258</f>
        <v>13120</v>
      </c>
    </row>
    <row r="253" spans="1:7" ht="20.25" customHeight="1">
      <c r="A253" s="67" t="s">
        <v>11</v>
      </c>
      <c r="B253" s="93" t="s">
        <v>521</v>
      </c>
      <c r="C253" s="18"/>
      <c r="D253" s="125" t="s">
        <v>522</v>
      </c>
      <c r="E253" s="83"/>
      <c r="F253" s="83">
        <f t="shared" ref="F253:G253" si="95">F254</f>
        <v>370</v>
      </c>
      <c r="G253" s="83">
        <f t="shared" si="95"/>
        <v>370</v>
      </c>
    </row>
    <row r="254" spans="1:7" ht="40.5" customHeight="1">
      <c r="A254" s="67" t="s">
        <v>11</v>
      </c>
      <c r="B254" s="93" t="s">
        <v>521</v>
      </c>
      <c r="C254" s="18" t="s">
        <v>77</v>
      </c>
      <c r="D254" s="124" t="s">
        <v>79</v>
      </c>
      <c r="E254" s="83"/>
      <c r="F254" s="83">
        <f>'прилож 8'!F260</f>
        <v>370</v>
      </c>
      <c r="G254" s="83">
        <f>'прилож 8'!G260</f>
        <v>370</v>
      </c>
    </row>
    <row r="255" spans="1:7" ht="50.25" customHeight="1">
      <c r="A255" s="67" t="s">
        <v>11</v>
      </c>
      <c r="B255" s="80" t="s">
        <v>175</v>
      </c>
      <c r="C255" s="67"/>
      <c r="D255" s="212" t="s">
        <v>174</v>
      </c>
      <c r="E255" s="55">
        <f>E256</f>
        <v>20056.2</v>
      </c>
      <c r="F255" s="55">
        <f>F256+F257</f>
        <v>31107</v>
      </c>
      <c r="G255" s="55">
        <f>G256+G257</f>
        <v>31107</v>
      </c>
    </row>
    <row r="256" spans="1:7" ht="40.5" customHeight="1">
      <c r="A256" s="67" t="s">
        <v>11</v>
      </c>
      <c r="B256" s="80" t="s">
        <v>175</v>
      </c>
      <c r="C256" s="18" t="s">
        <v>77</v>
      </c>
      <c r="D256" s="124" t="s">
        <v>79</v>
      </c>
      <c r="E256" s="83">
        <v>20056.2</v>
      </c>
      <c r="F256" s="83">
        <f>'прилож 8'!F262</f>
        <v>30629</v>
      </c>
      <c r="G256" s="83">
        <f>'прилож 8'!G262</f>
        <v>30629</v>
      </c>
    </row>
    <row r="257" spans="1:7" ht="30" customHeight="1">
      <c r="A257" s="67" t="s">
        <v>11</v>
      </c>
      <c r="B257" s="80" t="s">
        <v>175</v>
      </c>
      <c r="C257" s="67" t="s">
        <v>65</v>
      </c>
      <c r="D257" s="124" t="s">
        <v>101</v>
      </c>
      <c r="E257" s="83"/>
      <c r="F257" s="83">
        <f>'прилож 8'!F155</f>
        <v>478</v>
      </c>
      <c r="G257" s="83">
        <f>'прилож 8'!G155</f>
        <v>478</v>
      </c>
    </row>
    <row r="258" spans="1:7" ht="27.75" customHeight="1">
      <c r="A258" s="67" t="s">
        <v>11</v>
      </c>
      <c r="B258" s="80" t="s">
        <v>177</v>
      </c>
      <c r="C258" s="67"/>
      <c r="D258" s="212" t="s">
        <v>176</v>
      </c>
      <c r="E258" s="55">
        <f>E259</f>
        <v>370</v>
      </c>
      <c r="F258" s="55">
        <f t="shared" ref="F258:G258" si="96">F259</f>
        <v>364</v>
      </c>
      <c r="G258" s="55">
        <f t="shared" si="96"/>
        <v>364</v>
      </c>
    </row>
    <row r="259" spans="1:7" ht="39.75" customHeight="1">
      <c r="A259" s="67" t="s">
        <v>11</v>
      </c>
      <c r="B259" s="80" t="s">
        <v>177</v>
      </c>
      <c r="C259" s="67" t="s">
        <v>77</v>
      </c>
      <c r="D259" s="124" t="s">
        <v>79</v>
      </c>
      <c r="E259" s="83">
        <v>370</v>
      </c>
      <c r="F259" s="83">
        <f>'прилож 8'!F272</f>
        <v>364</v>
      </c>
      <c r="G259" s="83">
        <f>'прилож 8'!G272</f>
        <v>364</v>
      </c>
    </row>
    <row r="260" spans="1:7" ht="41.25" customHeight="1">
      <c r="A260" s="67" t="s">
        <v>11</v>
      </c>
      <c r="B260" s="80" t="s">
        <v>527</v>
      </c>
      <c r="C260" s="67"/>
      <c r="D260" s="212" t="s">
        <v>474</v>
      </c>
      <c r="E260" s="83"/>
      <c r="F260" s="83">
        <f t="shared" ref="F260:G260" si="97">F261</f>
        <v>2924.1</v>
      </c>
      <c r="G260" s="83">
        <f t="shared" si="97"/>
        <v>2924</v>
      </c>
    </row>
    <row r="261" spans="1:7" ht="16.5" customHeight="1">
      <c r="A261" s="67" t="s">
        <v>11</v>
      </c>
      <c r="B261" s="80" t="s">
        <v>527</v>
      </c>
      <c r="C261" s="18" t="s">
        <v>78</v>
      </c>
      <c r="D261" s="200" t="s">
        <v>80</v>
      </c>
      <c r="E261" s="83"/>
      <c r="F261" s="83">
        <f>'прилож 8'!F274</f>
        <v>2924.1</v>
      </c>
      <c r="G261" s="83">
        <f>'прилож 8'!G274</f>
        <v>2924</v>
      </c>
    </row>
    <row r="262" spans="1:7" ht="21.75" customHeight="1">
      <c r="A262" s="71" t="s">
        <v>11</v>
      </c>
      <c r="B262" s="93" t="s">
        <v>182</v>
      </c>
      <c r="C262" s="71"/>
      <c r="D262" s="212" t="s">
        <v>181</v>
      </c>
      <c r="E262" s="72">
        <f>E263</f>
        <v>1165</v>
      </c>
      <c r="F262" s="72">
        <f t="shared" ref="F262:G262" si="98">F263</f>
        <v>918.9</v>
      </c>
      <c r="G262" s="72">
        <f t="shared" si="98"/>
        <v>918</v>
      </c>
    </row>
    <row r="263" spans="1:7" ht="29.25" customHeight="1">
      <c r="A263" s="67" t="s">
        <v>11</v>
      </c>
      <c r="B263" s="80" t="s">
        <v>182</v>
      </c>
      <c r="C263" s="18" t="s">
        <v>77</v>
      </c>
      <c r="D263" s="124" t="s">
        <v>79</v>
      </c>
      <c r="E263" s="83">
        <v>1165</v>
      </c>
      <c r="F263" s="83">
        <f>'прилож 8'!F276</f>
        <v>918.9</v>
      </c>
      <c r="G263" s="83">
        <f>'прилож 8'!G276</f>
        <v>918</v>
      </c>
    </row>
    <row r="264" spans="1:7" ht="28.5" customHeight="1">
      <c r="A264" s="67" t="s">
        <v>11</v>
      </c>
      <c r="B264" s="80" t="s">
        <v>183</v>
      </c>
      <c r="C264" s="18"/>
      <c r="D264" s="212" t="s">
        <v>170</v>
      </c>
      <c r="E264" s="83">
        <f>E265</f>
        <v>528</v>
      </c>
      <c r="F264" s="83">
        <f t="shared" ref="F264:G264" si="99">F265</f>
        <v>559.20000000000005</v>
      </c>
      <c r="G264" s="83">
        <f t="shared" si="99"/>
        <v>555</v>
      </c>
    </row>
    <row r="265" spans="1:7" ht="15.75" customHeight="1">
      <c r="A265" s="18" t="s">
        <v>11</v>
      </c>
      <c r="B265" s="80" t="s">
        <v>183</v>
      </c>
      <c r="C265" s="18" t="s">
        <v>78</v>
      </c>
      <c r="D265" s="200" t="s">
        <v>80</v>
      </c>
      <c r="E265" s="83">
        <v>528</v>
      </c>
      <c r="F265" s="83">
        <f>'прилож 8'!F278</f>
        <v>559.20000000000005</v>
      </c>
      <c r="G265" s="83">
        <f>'прилож 8'!G278</f>
        <v>555</v>
      </c>
    </row>
    <row r="266" spans="1:7" ht="28.5" customHeight="1">
      <c r="A266" s="67" t="s">
        <v>11</v>
      </c>
      <c r="B266" s="80" t="s">
        <v>428</v>
      </c>
      <c r="C266" s="67"/>
      <c r="D266" s="212" t="s">
        <v>427</v>
      </c>
      <c r="E266" s="83">
        <f>E267</f>
        <v>70</v>
      </c>
      <c r="F266" s="83">
        <f t="shared" ref="F266:G266" si="100">F267</f>
        <v>100</v>
      </c>
      <c r="G266" s="83">
        <f t="shared" si="100"/>
        <v>100</v>
      </c>
    </row>
    <row r="267" spans="1:7" ht="16.5" customHeight="1">
      <c r="A267" s="67" t="s">
        <v>11</v>
      </c>
      <c r="B267" s="80" t="s">
        <v>428</v>
      </c>
      <c r="C267" s="18" t="s">
        <v>78</v>
      </c>
      <c r="D267" s="200" t="s">
        <v>80</v>
      </c>
      <c r="E267" s="83">
        <v>70</v>
      </c>
      <c r="F267" s="83">
        <f>'прилож 8'!F280</f>
        <v>100</v>
      </c>
      <c r="G267" s="83">
        <f>'прилож 8'!G280</f>
        <v>100</v>
      </c>
    </row>
    <row r="268" spans="1:7" ht="39" hidden="1" customHeight="1">
      <c r="A268" s="67" t="s">
        <v>11</v>
      </c>
      <c r="B268" s="80" t="s">
        <v>475</v>
      </c>
      <c r="C268" s="18"/>
      <c r="D268" s="114" t="s">
        <v>482</v>
      </c>
      <c r="E268" s="83"/>
      <c r="F268" s="83">
        <f t="shared" ref="F268:G268" si="101">F269</f>
        <v>0</v>
      </c>
      <c r="G268" s="83">
        <f t="shared" si="101"/>
        <v>0</v>
      </c>
    </row>
    <row r="269" spans="1:7" ht="39.75" hidden="1" customHeight="1">
      <c r="A269" s="67" t="s">
        <v>11</v>
      </c>
      <c r="B269" s="80" t="s">
        <v>475</v>
      </c>
      <c r="C269" s="18" t="s">
        <v>77</v>
      </c>
      <c r="D269" s="124" t="s">
        <v>79</v>
      </c>
      <c r="E269" s="83"/>
      <c r="F269" s="83">
        <v>0</v>
      </c>
      <c r="G269" s="83">
        <v>0</v>
      </c>
    </row>
    <row r="270" spans="1:7" ht="21.75" hidden="1" customHeight="1">
      <c r="A270" s="67" t="s">
        <v>11</v>
      </c>
      <c r="B270" s="80" t="s">
        <v>477</v>
      </c>
      <c r="C270" s="18"/>
      <c r="D270" s="114" t="s">
        <v>483</v>
      </c>
      <c r="E270" s="83"/>
      <c r="F270" s="83">
        <f t="shared" ref="F270:G270" si="102">F271</f>
        <v>0</v>
      </c>
      <c r="G270" s="83">
        <f t="shared" si="102"/>
        <v>0</v>
      </c>
    </row>
    <row r="271" spans="1:7" ht="25.5" hidden="1" customHeight="1">
      <c r="A271" s="67" t="s">
        <v>11</v>
      </c>
      <c r="B271" s="80" t="s">
        <v>477</v>
      </c>
      <c r="C271" s="18" t="s">
        <v>77</v>
      </c>
      <c r="D271" s="124" t="s">
        <v>79</v>
      </c>
      <c r="E271" s="83"/>
      <c r="F271" s="83">
        <v>0</v>
      </c>
      <c r="G271" s="83">
        <v>0</v>
      </c>
    </row>
    <row r="272" spans="1:7" ht="21.75" hidden="1" customHeight="1">
      <c r="A272" s="67" t="s">
        <v>11</v>
      </c>
      <c r="B272" s="80" t="s">
        <v>479</v>
      </c>
      <c r="C272" s="18"/>
      <c r="D272" s="225" t="s">
        <v>480</v>
      </c>
      <c r="E272" s="83"/>
      <c r="F272" s="83">
        <f t="shared" ref="F272:G272" si="103">F273</f>
        <v>0</v>
      </c>
      <c r="G272" s="83">
        <f t="shared" si="103"/>
        <v>0</v>
      </c>
    </row>
    <row r="273" spans="1:7" ht="28.5" hidden="1" customHeight="1">
      <c r="A273" s="67" t="s">
        <v>11</v>
      </c>
      <c r="B273" s="80" t="s">
        <v>479</v>
      </c>
      <c r="C273" s="18" t="s">
        <v>78</v>
      </c>
      <c r="D273" s="200" t="s">
        <v>80</v>
      </c>
      <c r="E273" s="83"/>
      <c r="F273" s="83">
        <v>0</v>
      </c>
      <c r="G273" s="83">
        <v>0</v>
      </c>
    </row>
    <row r="274" spans="1:7" ht="31.5" hidden="1" customHeight="1">
      <c r="A274" s="71" t="s">
        <v>11</v>
      </c>
      <c r="B274" s="93" t="s">
        <v>462</v>
      </c>
      <c r="C274" s="70"/>
      <c r="D274" s="186" t="s">
        <v>423</v>
      </c>
      <c r="E274" s="91"/>
      <c r="F274" s="91">
        <f t="shared" ref="F274:G274" si="104">F275</f>
        <v>0</v>
      </c>
      <c r="G274" s="91">
        <f t="shared" si="104"/>
        <v>0</v>
      </c>
    </row>
    <row r="275" spans="1:7" ht="18" hidden="1" customHeight="1">
      <c r="A275" s="71" t="s">
        <v>11</v>
      </c>
      <c r="B275" s="93" t="s">
        <v>462</v>
      </c>
      <c r="C275" s="18" t="s">
        <v>78</v>
      </c>
      <c r="D275" s="200" t="s">
        <v>80</v>
      </c>
      <c r="E275" s="91"/>
      <c r="F275" s="91">
        <v>0</v>
      </c>
      <c r="G275" s="91">
        <v>0</v>
      </c>
    </row>
    <row r="276" spans="1:7" ht="22.5" hidden="1" customHeight="1">
      <c r="A276" s="67" t="s">
        <v>11</v>
      </c>
      <c r="B276" s="93" t="s">
        <v>463</v>
      </c>
      <c r="C276" s="69"/>
      <c r="D276" s="128" t="s">
        <v>448</v>
      </c>
      <c r="E276" s="91"/>
      <c r="F276" s="91">
        <f t="shared" ref="F276:G276" si="105">F277</f>
        <v>0</v>
      </c>
      <c r="G276" s="91">
        <f t="shared" si="105"/>
        <v>0</v>
      </c>
    </row>
    <row r="277" spans="1:7" ht="20.25" hidden="1" customHeight="1">
      <c r="A277" s="67" t="s">
        <v>11</v>
      </c>
      <c r="B277" s="93" t="s">
        <v>463</v>
      </c>
      <c r="C277" s="69" t="s">
        <v>78</v>
      </c>
      <c r="D277" s="200" t="s">
        <v>80</v>
      </c>
      <c r="E277" s="91"/>
      <c r="F277" s="91">
        <v>0</v>
      </c>
      <c r="G277" s="91">
        <v>0</v>
      </c>
    </row>
    <row r="278" spans="1:7" ht="36.75" hidden="1" customHeight="1">
      <c r="A278" s="67" t="s">
        <v>11</v>
      </c>
      <c r="B278" s="93" t="s">
        <v>464</v>
      </c>
      <c r="C278" s="69"/>
      <c r="D278" s="128" t="s">
        <v>450</v>
      </c>
      <c r="E278" s="91"/>
      <c r="F278" s="91">
        <f t="shared" ref="F278:G278" si="106">F279</f>
        <v>0</v>
      </c>
      <c r="G278" s="91">
        <f t="shared" si="106"/>
        <v>0</v>
      </c>
    </row>
    <row r="279" spans="1:7" ht="23.25" hidden="1" customHeight="1">
      <c r="A279" s="67" t="s">
        <v>11</v>
      </c>
      <c r="B279" s="93" t="s">
        <v>464</v>
      </c>
      <c r="C279" s="69" t="s">
        <v>78</v>
      </c>
      <c r="D279" s="200" t="s">
        <v>80</v>
      </c>
      <c r="E279" s="91"/>
      <c r="F279" s="91">
        <f>'прилож 8'!F268</f>
        <v>0</v>
      </c>
      <c r="G279" s="91">
        <f>'прилож 8'!G268</f>
        <v>0</v>
      </c>
    </row>
    <row r="280" spans="1:7" ht="36.75" hidden="1" customHeight="1">
      <c r="A280" s="67" t="s">
        <v>11</v>
      </c>
      <c r="B280" s="93" t="s">
        <v>449</v>
      </c>
      <c r="C280" s="69"/>
      <c r="D280" s="128" t="s">
        <v>451</v>
      </c>
      <c r="E280" s="91"/>
      <c r="F280" s="91">
        <f t="shared" ref="F280:G280" si="107">F281</f>
        <v>0</v>
      </c>
      <c r="G280" s="91">
        <f t="shared" si="107"/>
        <v>0</v>
      </c>
    </row>
    <row r="281" spans="1:7" ht="24" hidden="1" customHeight="1">
      <c r="A281" s="67" t="s">
        <v>11</v>
      </c>
      <c r="B281" s="93" t="s">
        <v>449</v>
      </c>
      <c r="C281" s="69" t="s">
        <v>78</v>
      </c>
      <c r="D281" s="200" t="s">
        <v>80</v>
      </c>
      <c r="E281" s="91"/>
      <c r="F281" s="91">
        <v>0</v>
      </c>
      <c r="G281" s="91">
        <v>0</v>
      </c>
    </row>
    <row r="282" spans="1:7" ht="38.25" customHeight="1">
      <c r="A282" s="67" t="s">
        <v>11</v>
      </c>
      <c r="B282" s="80" t="s">
        <v>503</v>
      </c>
      <c r="C282" s="18"/>
      <c r="D282" s="159" t="s">
        <v>504</v>
      </c>
      <c r="E282" s="91"/>
      <c r="F282" s="91">
        <f t="shared" ref="F282:G282" si="108">F283</f>
        <v>2719.2</v>
      </c>
      <c r="G282" s="91">
        <f t="shared" si="108"/>
        <v>2496</v>
      </c>
    </row>
    <row r="283" spans="1:7" ht="14.25" customHeight="1">
      <c r="A283" s="67" t="s">
        <v>11</v>
      </c>
      <c r="B283" s="80" t="s">
        <v>503</v>
      </c>
      <c r="C283" s="18" t="s">
        <v>78</v>
      </c>
      <c r="D283" s="200" t="s">
        <v>80</v>
      </c>
      <c r="E283" s="91"/>
      <c r="F283" s="91">
        <f>'прилож 8'!F288</f>
        <v>2719.2</v>
      </c>
      <c r="G283" s="91">
        <f>'прилож 8'!G288</f>
        <v>2496</v>
      </c>
    </row>
    <row r="284" spans="1:7" ht="14.25" customHeight="1">
      <c r="A284" s="67"/>
      <c r="B284" s="93"/>
      <c r="C284" s="18"/>
      <c r="D284" s="200"/>
      <c r="E284" s="91"/>
      <c r="F284" s="91"/>
      <c r="G284" s="91"/>
    </row>
    <row r="285" spans="1:7" ht="15.75" customHeight="1">
      <c r="A285" s="33" t="s">
        <v>390</v>
      </c>
      <c r="B285" s="93"/>
      <c r="C285" s="18"/>
      <c r="D285" s="206" t="s">
        <v>391</v>
      </c>
      <c r="E285" s="34">
        <f>E286+E288+E290+E292+E294</f>
        <v>8869</v>
      </c>
      <c r="F285" s="34">
        <f>F286+F288+F290+F292+F294+F296+F298+F300+F302</f>
        <v>11275</v>
      </c>
      <c r="G285" s="34">
        <f>G286+G288+G290+G292+G294+G296+G298+G300+G302</f>
        <v>11262.7</v>
      </c>
    </row>
    <row r="286" spans="1:7" ht="53.25" customHeight="1">
      <c r="A286" s="67" t="s">
        <v>390</v>
      </c>
      <c r="B286" s="80" t="s">
        <v>205</v>
      </c>
      <c r="C286" s="67"/>
      <c r="D286" s="212" t="s">
        <v>206</v>
      </c>
      <c r="E286" s="83">
        <f>E287</f>
        <v>6667</v>
      </c>
      <c r="F286" s="83">
        <f t="shared" ref="F286:G286" si="109">F287</f>
        <v>7781</v>
      </c>
      <c r="G286" s="83">
        <f t="shared" si="109"/>
        <v>7775.3</v>
      </c>
    </row>
    <row r="287" spans="1:7" ht="38.25" customHeight="1">
      <c r="A287" s="67" t="s">
        <v>390</v>
      </c>
      <c r="B287" s="80" t="s">
        <v>205</v>
      </c>
      <c r="C287" s="67" t="s">
        <v>77</v>
      </c>
      <c r="D287" s="124" t="s">
        <v>79</v>
      </c>
      <c r="E287" s="83">
        <v>6667</v>
      </c>
      <c r="F287" s="83">
        <f>'прилож 8'!F290</f>
        <v>7781</v>
      </c>
      <c r="G287" s="83">
        <f>'прилож 8'!G290</f>
        <v>7775.3</v>
      </c>
    </row>
    <row r="288" spans="1:7" ht="25.5">
      <c r="A288" s="67" t="s">
        <v>390</v>
      </c>
      <c r="B288" s="80" t="s">
        <v>207</v>
      </c>
      <c r="C288" s="67"/>
      <c r="D288" s="212" t="s">
        <v>170</v>
      </c>
      <c r="E288" s="83">
        <f>E289</f>
        <v>79.8</v>
      </c>
      <c r="F288" s="83">
        <f t="shared" ref="F288:G288" si="110">F289</f>
        <v>62.3</v>
      </c>
      <c r="G288" s="83">
        <f t="shared" si="110"/>
        <v>60.2</v>
      </c>
    </row>
    <row r="289" spans="1:7" ht="21.75" customHeight="1">
      <c r="A289" s="67" t="s">
        <v>390</v>
      </c>
      <c r="B289" s="80" t="s">
        <v>207</v>
      </c>
      <c r="C289" s="18" t="s">
        <v>78</v>
      </c>
      <c r="D289" s="200" t="s">
        <v>80</v>
      </c>
      <c r="E289" s="83">
        <v>79.8</v>
      </c>
      <c r="F289" s="83">
        <f>'прилож 8'!F292</f>
        <v>62.3</v>
      </c>
      <c r="G289" s="83">
        <f>'прилож 8'!G292</f>
        <v>60.2</v>
      </c>
    </row>
    <row r="290" spans="1:7" ht="39" customHeight="1">
      <c r="A290" s="67" t="s">
        <v>390</v>
      </c>
      <c r="B290" s="110" t="s">
        <v>175</v>
      </c>
      <c r="C290" s="67"/>
      <c r="D290" s="212" t="s">
        <v>178</v>
      </c>
      <c r="E290" s="55">
        <f>E291</f>
        <v>676</v>
      </c>
      <c r="F290" s="55">
        <f t="shared" ref="F290:G290" si="111">F291</f>
        <v>771</v>
      </c>
      <c r="G290" s="55">
        <f t="shared" si="111"/>
        <v>771</v>
      </c>
    </row>
    <row r="291" spans="1:7" ht="38.25" customHeight="1">
      <c r="A291" s="67" t="s">
        <v>390</v>
      </c>
      <c r="B291" s="110" t="s">
        <v>175</v>
      </c>
      <c r="C291" s="18" t="s">
        <v>77</v>
      </c>
      <c r="D291" s="124" t="s">
        <v>79</v>
      </c>
      <c r="E291" s="83">
        <v>676</v>
      </c>
      <c r="F291" s="83">
        <f>'прилож 8'!F294</f>
        <v>771</v>
      </c>
      <c r="G291" s="83">
        <f>'прилож 8'!G294</f>
        <v>771</v>
      </c>
    </row>
    <row r="292" spans="1:7" ht="49.5" customHeight="1">
      <c r="A292" s="67" t="s">
        <v>390</v>
      </c>
      <c r="B292" s="80" t="s">
        <v>180</v>
      </c>
      <c r="C292" s="67"/>
      <c r="D292" s="212" t="s">
        <v>179</v>
      </c>
      <c r="E292" s="83">
        <f>E293</f>
        <v>1433</v>
      </c>
      <c r="F292" s="83">
        <f t="shared" ref="F292:G292" si="112">F293</f>
        <v>1745.5</v>
      </c>
      <c r="G292" s="83">
        <f t="shared" si="112"/>
        <v>1741</v>
      </c>
    </row>
    <row r="293" spans="1:7" ht="27" customHeight="1">
      <c r="A293" s="67" t="s">
        <v>390</v>
      </c>
      <c r="B293" s="80" t="s">
        <v>180</v>
      </c>
      <c r="C293" s="67" t="s">
        <v>77</v>
      </c>
      <c r="D293" s="124" t="s">
        <v>79</v>
      </c>
      <c r="E293" s="83">
        <v>1433</v>
      </c>
      <c r="F293" s="83">
        <f>'прилож 8'!F300</f>
        <v>1745.5</v>
      </c>
      <c r="G293" s="83">
        <f>'прилож 8'!G300</f>
        <v>1741</v>
      </c>
    </row>
    <row r="294" spans="1:7" ht="28.5" customHeight="1">
      <c r="A294" s="67" t="s">
        <v>390</v>
      </c>
      <c r="B294" s="80" t="s">
        <v>204</v>
      </c>
      <c r="C294" s="18"/>
      <c r="D294" s="212" t="s">
        <v>170</v>
      </c>
      <c r="E294" s="83">
        <f>E295</f>
        <v>13.2</v>
      </c>
      <c r="F294" s="83">
        <f t="shared" ref="F294:G294" si="113">F295</f>
        <v>15.2</v>
      </c>
      <c r="G294" s="83">
        <f t="shared" si="113"/>
        <v>15.2</v>
      </c>
    </row>
    <row r="295" spans="1:7" ht="16.5" customHeight="1">
      <c r="A295" s="18" t="s">
        <v>390</v>
      </c>
      <c r="B295" s="80" t="s">
        <v>204</v>
      </c>
      <c r="C295" s="18" t="s">
        <v>78</v>
      </c>
      <c r="D295" s="200" t="s">
        <v>80</v>
      </c>
      <c r="E295" s="83">
        <v>13.2</v>
      </c>
      <c r="F295" s="83">
        <f>'прилож 8'!F302</f>
        <v>15.2</v>
      </c>
      <c r="G295" s="83">
        <f>'прилож 8'!G302</f>
        <v>15.2</v>
      </c>
    </row>
    <row r="296" spans="1:7" ht="27.75" hidden="1" customHeight="1">
      <c r="A296" s="67" t="s">
        <v>390</v>
      </c>
      <c r="B296" s="110" t="s">
        <v>454</v>
      </c>
      <c r="C296" s="18"/>
      <c r="D296" s="125" t="s">
        <v>453</v>
      </c>
      <c r="E296" s="83"/>
      <c r="F296" s="83">
        <f t="shared" ref="F296:G296" si="114">F297</f>
        <v>0</v>
      </c>
      <c r="G296" s="83">
        <f t="shared" si="114"/>
        <v>0</v>
      </c>
    </row>
    <row r="297" spans="1:7" ht="21.75" hidden="1" customHeight="1">
      <c r="A297" s="67" t="s">
        <v>390</v>
      </c>
      <c r="B297" s="110" t="s">
        <v>454</v>
      </c>
      <c r="C297" s="18" t="s">
        <v>78</v>
      </c>
      <c r="D297" s="200" t="s">
        <v>80</v>
      </c>
      <c r="E297" s="83"/>
      <c r="F297" s="83">
        <f>'прилож 8'!F296</f>
        <v>0</v>
      </c>
      <c r="G297" s="83">
        <f>'прилож 8'!G296</f>
        <v>0</v>
      </c>
    </row>
    <row r="298" spans="1:7" ht="39.75" hidden="1" customHeight="1">
      <c r="A298" s="67" t="s">
        <v>390</v>
      </c>
      <c r="B298" s="110" t="s">
        <v>454</v>
      </c>
      <c r="C298" s="18"/>
      <c r="D298" s="125" t="s">
        <v>455</v>
      </c>
      <c r="E298" s="83"/>
      <c r="F298" s="83">
        <f t="shared" ref="F298:G298" si="115">F299</f>
        <v>0</v>
      </c>
      <c r="G298" s="83">
        <f t="shared" si="115"/>
        <v>0</v>
      </c>
    </row>
    <row r="299" spans="1:7" ht="12.75" hidden="1" customHeight="1">
      <c r="A299" s="67" t="s">
        <v>390</v>
      </c>
      <c r="B299" s="110" t="s">
        <v>454</v>
      </c>
      <c r="C299" s="18" t="s">
        <v>78</v>
      </c>
      <c r="D299" s="200" t="s">
        <v>80</v>
      </c>
      <c r="E299" s="83"/>
      <c r="F299" s="83">
        <f>'прилож 8'!F298</f>
        <v>0</v>
      </c>
      <c r="G299" s="83">
        <f>'прилож 8'!G298</f>
        <v>0</v>
      </c>
    </row>
    <row r="300" spans="1:7" ht="38.25" hidden="1" customHeight="1">
      <c r="A300" s="226" t="s">
        <v>390</v>
      </c>
      <c r="B300" s="80" t="s">
        <v>479</v>
      </c>
      <c r="C300" s="18"/>
      <c r="D300" s="114" t="s">
        <v>480</v>
      </c>
      <c r="E300" s="83"/>
      <c r="F300" s="83">
        <f t="shared" ref="F300:G300" si="116">F301</f>
        <v>0</v>
      </c>
      <c r="G300" s="83">
        <f t="shared" si="116"/>
        <v>0</v>
      </c>
    </row>
    <row r="301" spans="1:7" ht="23.25" hidden="1" customHeight="1">
      <c r="A301" s="226" t="s">
        <v>390</v>
      </c>
      <c r="B301" s="80" t="s">
        <v>479</v>
      </c>
      <c r="C301" s="18" t="s">
        <v>78</v>
      </c>
      <c r="D301" s="200" t="s">
        <v>80</v>
      </c>
      <c r="E301" s="83"/>
      <c r="F301" s="83">
        <v>0</v>
      </c>
      <c r="G301" s="83">
        <v>0</v>
      </c>
    </row>
    <row r="302" spans="1:7" ht="18.75" customHeight="1">
      <c r="A302" s="18" t="s">
        <v>390</v>
      </c>
      <c r="B302" s="80" t="s">
        <v>638</v>
      </c>
      <c r="C302" s="18"/>
      <c r="D302" s="163" t="s">
        <v>639</v>
      </c>
      <c r="E302" s="83"/>
      <c r="F302" s="83">
        <f>F303</f>
        <v>900</v>
      </c>
      <c r="G302" s="83">
        <f>G303</f>
        <v>900</v>
      </c>
    </row>
    <row r="303" spans="1:7" ht="23.25" customHeight="1">
      <c r="A303" s="18" t="s">
        <v>390</v>
      </c>
      <c r="B303" s="80" t="s">
        <v>638</v>
      </c>
      <c r="C303" s="18" t="s">
        <v>78</v>
      </c>
      <c r="D303" s="200" t="s">
        <v>80</v>
      </c>
      <c r="E303" s="83"/>
      <c r="F303" s="83">
        <f>'прилож 8'!F306</f>
        <v>900</v>
      </c>
      <c r="G303" s="83">
        <f>'прилож 8'!G306</f>
        <v>900</v>
      </c>
    </row>
    <row r="304" spans="1:7" ht="15" customHeight="1">
      <c r="A304" s="226"/>
      <c r="B304" s="67"/>
      <c r="C304" s="67"/>
      <c r="D304" s="28"/>
      <c r="E304" s="83"/>
      <c r="F304" s="83"/>
      <c r="G304" s="83"/>
    </row>
    <row r="305" spans="1:7" ht="19.5" customHeight="1">
      <c r="A305" s="33" t="s">
        <v>95</v>
      </c>
      <c r="B305" s="33"/>
      <c r="C305" s="33"/>
      <c r="D305" s="76" t="s">
        <v>96</v>
      </c>
      <c r="E305" s="56" t="e">
        <f>E306</f>
        <v>#REF!</v>
      </c>
      <c r="F305" s="56">
        <f>F306+F312</f>
        <v>684</v>
      </c>
      <c r="G305" s="56">
        <f>G306+G312</f>
        <v>676</v>
      </c>
    </row>
    <row r="306" spans="1:7" ht="18" customHeight="1">
      <c r="A306" s="69" t="s">
        <v>95</v>
      </c>
      <c r="B306" s="93" t="s">
        <v>148</v>
      </c>
      <c r="C306" s="73"/>
      <c r="D306" s="214" t="s">
        <v>147</v>
      </c>
      <c r="E306" s="34" t="e">
        <f>E307+E308+E309+E310+#REF!+E311</f>
        <v>#REF!</v>
      </c>
      <c r="F306" s="34">
        <f t="shared" ref="F306" si="117">F307+F308+F309+F310+F311</f>
        <v>386</v>
      </c>
      <c r="G306" s="34">
        <f t="shared" ref="G306" si="118">G307+G308+G309+G310+G311</f>
        <v>378</v>
      </c>
    </row>
    <row r="307" spans="1:7" ht="16.5" customHeight="1">
      <c r="A307" s="69" t="s">
        <v>95</v>
      </c>
      <c r="B307" s="80" t="s">
        <v>148</v>
      </c>
      <c r="C307" s="15" t="s">
        <v>61</v>
      </c>
      <c r="D307" s="194" t="s">
        <v>199</v>
      </c>
      <c r="E307" s="83">
        <v>130</v>
      </c>
      <c r="F307" s="83">
        <f>'прилож 8'!F157</f>
        <v>267</v>
      </c>
      <c r="G307" s="83">
        <f>'прилож 8'!G157</f>
        <v>266</v>
      </c>
    </row>
    <row r="308" spans="1:7" ht="18" customHeight="1">
      <c r="A308" s="69" t="s">
        <v>95</v>
      </c>
      <c r="B308" s="80" t="s">
        <v>148</v>
      </c>
      <c r="C308" s="15" t="s">
        <v>62</v>
      </c>
      <c r="D308" s="19" t="s">
        <v>63</v>
      </c>
      <c r="E308" s="83">
        <v>1</v>
      </c>
      <c r="F308" s="83">
        <f>'прилож 8'!F158</f>
        <v>0</v>
      </c>
      <c r="G308" s="83">
        <f>'прилож 8'!G158</f>
        <v>0</v>
      </c>
    </row>
    <row r="309" spans="1:7" ht="27.75" customHeight="1">
      <c r="A309" s="69" t="s">
        <v>95</v>
      </c>
      <c r="B309" s="80" t="s">
        <v>148</v>
      </c>
      <c r="C309" s="18" t="s">
        <v>99</v>
      </c>
      <c r="D309" s="124" t="s">
        <v>100</v>
      </c>
      <c r="E309" s="83">
        <v>6.2</v>
      </c>
      <c r="F309" s="83">
        <f>'прилож 8'!F159</f>
        <v>0</v>
      </c>
      <c r="G309" s="83">
        <f>'прилож 8'!G159</f>
        <v>0</v>
      </c>
    </row>
    <row r="310" spans="1:7" ht="38.25">
      <c r="A310" s="69" t="s">
        <v>95</v>
      </c>
      <c r="B310" s="80" t="s">
        <v>148</v>
      </c>
      <c r="C310" s="15" t="s">
        <v>197</v>
      </c>
      <c r="D310" s="124" t="s">
        <v>198</v>
      </c>
      <c r="E310" s="83">
        <v>44</v>
      </c>
      <c r="F310" s="83">
        <f>'прилож 8'!F160</f>
        <v>92</v>
      </c>
      <c r="G310" s="83">
        <f>'прилож 8'!G160</f>
        <v>91</v>
      </c>
    </row>
    <row r="311" spans="1:7" ht="25.5">
      <c r="A311" s="69" t="s">
        <v>95</v>
      </c>
      <c r="B311" s="80" t="s">
        <v>148</v>
      </c>
      <c r="C311" s="15" t="s">
        <v>65</v>
      </c>
      <c r="D311" s="124" t="s">
        <v>101</v>
      </c>
      <c r="E311" s="83">
        <v>44.8</v>
      </c>
      <c r="F311" s="83">
        <f>'прилож 8'!F161</f>
        <v>27</v>
      </c>
      <c r="G311" s="83">
        <f>'прилож 8'!G161</f>
        <v>21</v>
      </c>
    </row>
    <row r="312" spans="1:7" ht="38.25" customHeight="1">
      <c r="A312" s="67" t="s">
        <v>95</v>
      </c>
      <c r="B312" s="80" t="s">
        <v>591</v>
      </c>
      <c r="C312" s="18"/>
      <c r="D312" s="227" t="s">
        <v>596</v>
      </c>
      <c r="E312" s="83"/>
      <c r="F312" s="34">
        <f t="shared" ref="F312:G312" si="119">F313</f>
        <v>298</v>
      </c>
      <c r="G312" s="34">
        <f t="shared" si="119"/>
        <v>298</v>
      </c>
    </row>
    <row r="313" spans="1:7" ht="19.5" customHeight="1">
      <c r="A313" s="67" t="s">
        <v>95</v>
      </c>
      <c r="B313" s="80" t="s">
        <v>591</v>
      </c>
      <c r="C313" s="18" t="s">
        <v>77</v>
      </c>
      <c r="D313" s="200" t="s">
        <v>80</v>
      </c>
      <c r="E313" s="83"/>
      <c r="F313" s="83">
        <f>'прилож 8'!F308</f>
        <v>298</v>
      </c>
      <c r="G313" s="83">
        <f>'прилож 8'!G308</f>
        <v>298</v>
      </c>
    </row>
    <row r="314" spans="1:7" ht="16.5" customHeight="1">
      <c r="A314" s="226"/>
      <c r="B314" s="67"/>
      <c r="C314" s="67"/>
      <c r="D314" s="24"/>
      <c r="E314" s="83"/>
      <c r="F314" s="83"/>
      <c r="G314" s="83"/>
    </row>
    <row r="315" spans="1:7" ht="20.25" customHeight="1">
      <c r="A315" s="36" t="s">
        <v>28</v>
      </c>
      <c r="B315" s="36"/>
      <c r="C315" s="36"/>
      <c r="D315" s="220" t="s">
        <v>90</v>
      </c>
      <c r="E315" s="30">
        <f>E317</f>
        <v>12467</v>
      </c>
      <c r="F315" s="30">
        <f t="shared" ref="F315" si="120">F317</f>
        <v>15327.4</v>
      </c>
      <c r="G315" s="30">
        <f t="shared" ref="G315" si="121">G317</f>
        <v>15310</v>
      </c>
    </row>
    <row r="316" spans="1:7" ht="15.75" customHeight="1">
      <c r="A316" s="36"/>
      <c r="B316" s="36"/>
      <c r="C316" s="36"/>
      <c r="D316" s="220"/>
      <c r="E316" s="30"/>
      <c r="F316" s="30"/>
      <c r="G316" s="30"/>
    </row>
    <row r="317" spans="1:7" ht="14.25" customHeight="1">
      <c r="A317" s="29" t="s">
        <v>10</v>
      </c>
      <c r="B317" s="67"/>
      <c r="C317" s="67"/>
      <c r="D317" s="48" t="s">
        <v>29</v>
      </c>
      <c r="E317" s="44">
        <f>E318+E322</f>
        <v>12467</v>
      </c>
      <c r="F317" s="44">
        <f>F318+F322+F325+F327+F330+F333+F335</f>
        <v>15327.4</v>
      </c>
      <c r="G317" s="44">
        <f>G318+G322+G325+G327+G330+G333+G335</f>
        <v>15310</v>
      </c>
    </row>
    <row r="318" spans="1:7" ht="39" customHeight="1">
      <c r="A318" s="21" t="s">
        <v>10</v>
      </c>
      <c r="B318" s="110" t="s">
        <v>185</v>
      </c>
      <c r="C318" s="21"/>
      <c r="D318" s="212" t="s">
        <v>184</v>
      </c>
      <c r="E318" s="57">
        <f>E319+E321</f>
        <v>8602</v>
      </c>
      <c r="F318" s="57">
        <f>F319+F320+F321</f>
        <v>11801.8</v>
      </c>
      <c r="G318" s="57">
        <f>G319+G320+G321</f>
        <v>11793</v>
      </c>
    </row>
    <row r="319" spans="1:7" ht="38.25">
      <c r="A319" s="21" t="s">
        <v>10</v>
      </c>
      <c r="B319" s="110" t="s">
        <v>185</v>
      </c>
      <c r="C319" s="18" t="s">
        <v>77</v>
      </c>
      <c r="D319" s="124" t="s">
        <v>79</v>
      </c>
      <c r="E319" s="83">
        <v>8440</v>
      </c>
      <c r="F319" s="83">
        <f>'прилож 8'!F310</f>
        <v>11344</v>
      </c>
      <c r="G319" s="83">
        <f>'прилож 8'!G310</f>
        <v>11337</v>
      </c>
    </row>
    <row r="320" spans="1:7" ht="25.5">
      <c r="A320" s="21" t="s">
        <v>10</v>
      </c>
      <c r="B320" s="110" t="s">
        <v>185</v>
      </c>
      <c r="C320" s="15" t="s">
        <v>65</v>
      </c>
      <c r="D320" s="124" t="s">
        <v>101</v>
      </c>
      <c r="E320" s="83"/>
      <c r="F320" s="83">
        <f>'прилож 8'!F167</f>
        <v>275.39999999999998</v>
      </c>
      <c r="G320" s="83">
        <f>'прилож 8'!G167</f>
        <v>275</v>
      </c>
    </row>
    <row r="321" spans="1:7" ht="16.5" customHeight="1">
      <c r="A321" s="21" t="s">
        <v>10</v>
      </c>
      <c r="B321" s="140" t="s">
        <v>213</v>
      </c>
      <c r="C321" s="67" t="s">
        <v>78</v>
      </c>
      <c r="D321" s="28" t="s">
        <v>80</v>
      </c>
      <c r="E321" s="83">
        <v>162</v>
      </c>
      <c r="F321" s="83">
        <f>'прилож 8'!F311</f>
        <v>182.4</v>
      </c>
      <c r="G321" s="83">
        <f>'прилож 8'!G311</f>
        <v>181</v>
      </c>
    </row>
    <row r="322" spans="1:7" ht="23.25" customHeight="1">
      <c r="A322" s="70" t="s">
        <v>10</v>
      </c>
      <c r="B322" s="93" t="s">
        <v>187</v>
      </c>
      <c r="C322" s="70"/>
      <c r="D322" s="212" t="s">
        <v>186</v>
      </c>
      <c r="E322" s="94">
        <f>E323+E324</f>
        <v>3865</v>
      </c>
      <c r="F322" s="94">
        <f t="shared" ref="F322" si="122">F323+F324</f>
        <v>3525.6</v>
      </c>
      <c r="G322" s="94">
        <f t="shared" ref="G322" si="123">G323+G324</f>
        <v>3517</v>
      </c>
    </row>
    <row r="323" spans="1:7" ht="26.25" customHeight="1">
      <c r="A323" s="21" t="s">
        <v>10</v>
      </c>
      <c r="B323" s="80" t="s">
        <v>187</v>
      </c>
      <c r="C323" s="18" t="s">
        <v>77</v>
      </c>
      <c r="D323" s="124" t="s">
        <v>79</v>
      </c>
      <c r="E323" s="83">
        <v>3659</v>
      </c>
      <c r="F323" s="83">
        <f>'прилож 8'!F313</f>
        <v>3225</v>
      </c>
      <c r="G323" s="83">
        <f>'прилож 8'!G313</f>
        <v>3217</v>
      </c>
    </row>
    <row r="324" spans="1:7" ht="15.75" customHeight="1">
      <c r="A324" s="21" t="s">
        <v>10</v>
      </c>
      <c r="B324" s="140" t="s">
        <v>212</v>
      </c>
      <c r="C324" s="67" t="s">
        <v>78</v>
      </c>
      <c r="D324" s="28" t="s">
        <v>80</v>
      </c>
      <c r="E324" s="83">
        <v>206</v>
      </c>
      <c r="F324" s="83">
        <f>'прилож 8'!F314</f>
        <v>300.60000000000002</v>
      </c>
      <c r="G324" s="83">
        <f>'прилож 8'!G314</f>
        <v>300</v>
      </c>
    </row>
    <row r="325" spans="1:7" ht="24.75" hidden="1" customHeight="1">
      <c r="A325" s="21" t="s">
        <v>10</v>
      </c>
      <c r="B325" s="140" t="s">
        <v>442</v>
      </c>
      <c r="C325" s="67"/>
      <c r="D325" s="227" t="s">
        <v>443</v>
      </c>
      <c r="E325" s="83"/>
      <c r="F325" s="83">
        <f t="shared" ref="F325:G325" si="124">F326</f>
        <v>0</v>
      </c>
      <c r="G325" s="83">
        <f t="shared" si="124"/>
        <v>0</v>
      </c>
    </row>
    <row r="326" spans="1:7" ht="14.25" hidden="1" customHeight="1">
      <c r="A326" s="21" t="s">
        <v>10</v>
      </c>
      <c r="B326" s="140" t="s">
        <v>442</v>
      </c>
      <c r="C326" s="67" t="s">
        <v>78</v>
      </c>
      <c r="D326" s="28" t="s">
        <v>80</v>
      </c>
      <c r="E326" s="83"/>
      <c r="F326" s="83">
        <v>0</v>
      </c>
      <c r="G326" s="83">
        <v>0</v>
      </c>
    </row>
    <row r="327" spans="1:7" ht="27" hidden="1" customHeight="1">
      <c r="A327" s="21" t="s">
        <v>10</v>
      </c>
      <c r="B327" s="140" t="s">
        <v>528</v>
      </c>
      <c r="C327" s="67"/>
      <c r="D327" s="227" t="s">
        <v>529</v>
      </c>
      <c r="E327" s="83"/>
      <c r="F327" s="34">
        <f t="shared" ref="F327" si="125">F328+F329</f>
        <v>0</v>
      </c>
      <c r="G327" s="34">
        <f t="shared" ref="G327" si="126">G328+G329</f>
        <v>0</v>
      </c>
    </row>
    <row r="328" spans="1:7" ht="15" hidden="1" customHeight="1">
      <c r="A328" s="21" t="s">
        <v>10</v>
      </c>
      <c r="B328" s="140" t="s">
        <v>528</v>
      </c>
      <c r="C328" s="67" t="s">
        <v>78</v>
      </c>
      <c r="D328" s="28" t="s">
        <v>80</v>
      </c>
      <c r="E328" s="83"/>
      <c r="F328" s="83">
        <f>'прилож 8'!F318</f>
        <v>0</v>
      </c>
      <c r="G328" s="83">
        <f>'прилож 8'!G318</f>
        <v>0</v>
      </c>
    </row>
    <row r="329" spans="1:7" ht="24" hidden="1" customHeight="1">
      <c r="A329" s="21" t="s">
        <v>10</v>
      </c>
      <c r="B329" s="140" t="s">
        <v>528</v>
      </c>
      <c r="C329" s="15" t="s">
        <v>65</v>
      </c>
      <c r="D329" s="124" t="s">
        <v>101</v>
      </c>
      <c r="E329" s="83"/>
      <c r="F329" s="83">
        <f>'прилож 8'!F163</f>
        <v>0</v>
      </c>
      <c r="G329" s="83">
        <f>'прилож 8'!G163</f>
        <v>0</v>
      </c>
    </row>
    <row r="330" spans="1:7" ht="18.75" hidden="1" customHeight="1">
      <c r="A330" s="21" t="s">
        <v>10</v>
      </c>
      <c r="B330" s="140" t="s">
        <v>561</v>
      </c>
      <c r="C330" s="67"/>
      <c r="D330" s="128" t="s">
        <v>562</v>
      </c>
      <c r="E330" s="83"/>
      <c r="F330" s="34">
        <f t="shared" ref="F330" si="127">F331+F332</f>
        <v>0</v>
      </c>
      <c r="G330" s="34">
        <f t="shared" ref="G330" si="128">G331+G332</f>
        <v>0</v>
      </c>
    </row>
    <row r="331" spans="1:7" ht="17.25" hidden="1" customHeight="1">
      <c r="A331" s="21" t="s">
        <v>10</v>
      </c>
      <c r="B331" s="140" t="s">
        <v>561</v>
      </c>
      <c r="C331" s="18" t="s">
        <v>569</v>
      </c>
      <c r="D331" s="19" t="s">
        <v>570</v>
      </c>
      <c r="E331" s="83"/>
      <c r="F331" s="83">
        <f>'прилож 8'!F165</f>
        <v>0</v>
      </c>
      <c r="G331" s="83">
        <f>'прилож 8'!G165</f>
        <v>0</v>
      </c>
    </row>
    <row r="332" spans="1:7" ht="19.5" hidden="1" customHeight="1">
      <c r="A332" s="21" t="s">
        <v>10</v>
      </c>
      <c r="B332" s="140" t="s">
        <v>561</v>
      </c>
      <c r="C332" s="67" t="s">
        <v>78</v>
      </c>
      <c r="D332" s="28" t="s">
        <v>80</v>
      </c>
      <c r="E332" s="83"/>
      <c r="F332" s="83">
        <f>'прилож 8'!F320</f>
        <v>0</v>
      </c>
      <c r="G332" s="83">
        <f>'прилож 8'!G320</f>
        <v>0</v>
      </c>
    </row>
    <row r="333" spans="1:7" ht="23.25" hidden="1" customHeight="1">
      <c r="A333" s="21" t="s">
        <v>10</v>
      </c>
      <c r="B333" s="140" t="s">
        <v>442</v>
      </c>
      <c r="C333" s="67"/>
      <c r="D333" s="128" t="s">
        <v>443</v>
      </c>
      <c r="E333" s="83"/>
      <c r="F333" s="83">
        <f t="shared" ref="F333:G333" si="129">F334</f>
        <v>0</v>
      </c>
      <c r="G333" s="83">
        <f t="shared" si="129"/>
        <v>0</v>
      </c>
    </row>
    <row r="334" spans="1:7" ht="19.5" hidden="1" customHeight="1">
      <c r="A334" s="21" t="s">
        <v>10</v>
      </c>
      <c r="B334" s="140" t="s">
        <v>442</v>
      </c>
      <c r="C334" s="67" t="s">
        <v>78</v>
      </c>
      <c r="D334" s="28" t="s">
        <v>80</v>
      </c>
      <c r="E334" s="83"/>
      <c r="F334" s="83">
        <f>'прилож 8'!F322</f>
        <v>0</v>
      </c>
      <c r="G334" s="83">
        <f>'прилож 8'!G322</f>
        <v>0</v>
      </c>
    </row>
    <row r="335" spans="1:7" ht="36.75" customHeight="1">
      <c r="A335" s="21" t="s">
        <v>10</v>
      </c>
      <c r="B335" s="80" t="s">
        <v>618</v>
      </c>
      <c r="C335" s="18"/>
      <c r="D335" s="19" t="s">
        <v>616</v>
      </c>
      <c r="E335" s="83"/>
      <c r="F335" s="34">
        <f>F336</f>
        <v>0</v>
      </c>
      <c r="G335" s="34">
        <f>G336</f>
        <v>0</v>
      </c>
    </row>
    <row r="336" spans="1:7" ht="39" customHeight="1">
      <c r="A336" s="21" t="s">
        <v>10</v>
      </c>
      <c r="B336" s="80" t="s">
        <v>618</v>
      </c>
      <c r="C336" s="18" t="s">
        <v>77</v>
      </c>
      <c r="D336" s="124" t="s">
        <v>79</v>
      </c>
      <c r="E336" s="83"/>
      <c r="F336" s="83">
        <f>'прилож 8'!F326</f>
        <v>0</v>
      </c>
      <c r="G336" s="83">
        <f>'прилож 8'!G326</f>
        <v>0</v>
      </c>
    </row>
    <row r="337" spans="1:7">
      <c r="A337" s="226"/>
      <c r="B337" s="67"/>
      <c r="C337" s="67"/>
      <c r="D337" s="19"/>
      <c r="E337" s="83"/>
      <c r="F337" s="83"/>
      <c r="G337" s="83"/>
    </row>
    <row r="338" spans="1:7" ht="16.5" customHeight="1">
      <c r="A338" s="36" t="s">
        <v>30</v>
      </c>
      <c r="B338" s="146"/>
      <c r="C338" s="146"/>
      <c r="D338" s="220" t="s">
        <v>31</v>
      </c>
      <c r="E338" s="38">
        <f>E340+E361</f>
        <v>1474.4</v>
      </c>
      <c r="F338" s="38">
        <f t="shared" ref="F338" si="130">F340+F348+F361</f>
        <v>1816.9</v>
      </c>
      <c r="G338" s="38">
        <f t="shared" ref="G338" si="131">G340+G348+G361</f>
        <v>1808.3</v>
      </c>
    </row>
    <row r="339" spans="1:7" ht="16.5" customHeight="1">
      <c r="A339" s="36"/>
      <c r="B339" s="146"/>
      <c r="C339" s="146"/>
      <c r="D339" s="220"/>
      <c r="E339" s="38"/>
      <c r="F339" s="38"/>
      <c r="G339" s="38"/>
    </row>
    <row r="340" spans="1:7" ht="15.75" customHeight="1">
      <c r="A340" s="29" t="s">
        <v>12</v>
      </c>
      <c r="B340" s="67"/>
      <c r="C340" s="67"/>
      <c r="D340" s="48" t="s">
        <v>32</v>
      </c>
      <c r="E340" s="44">
        <f>E341+E343</f>
        <v>566.4</v>
      </c>
      <c r="F340" s="44">
        <f t="shared" ref="F340" si="132">F341+F343</f>
        <v>871.6</v>
      </c>
      <c r="G340" s="44">
        <f t="shared" ref="G340" si="133">G341+G343</f>
        <v>865</v>
      </c>
    </row>
    <row r="341" spans="1:7" ht="17.25" customHeight="1">
      <c r="A341" s="18" t="s">
        <v>12</v>
      </c>
      <c r="B341" s="80" t="s">
        <v>150</v>
      </c>
      <c r="C341" s="18"/>
      <c r="D341" s="214" t="s">
        <v>149</v>
      </c>
      <c r="E341" s="83">
        <f>E342</f>
        <v>528</v>
      </c>
      <c r="F341" s="83">
        <f t="shared" ref="F341:G341" si="134">F342</f>
        <v>814</v>
      </c>
      <c r="G341" s="83">
        <f t="shared" si="134"/>
        <v>814</v>
      </c>
    </row>
    <row r="342" spans="1:7" ht="17.25" customHeight="1">
      <c r="A342" s="67" t="s">
        <v>12</v>
      </c>
      <c r="B342" s="80" t="s">
        <v>150</v>
      </c>
      <c r="C342" s="67" t="s">
        <v>87</v>
      </c>
      <c r="D342" s="124" t="s">
        <v>102</v>
      </c>
      <c r="E342" s="26">
        <v>528</v>
      </c>
      <c r="F342" s="26">
        <f>'прилож 8'!F169</f>
        <v>814</v>
      </c>
      <c r="G342" s="26">
        <f>'прилож 8'!G169</f>
        <v>814</v>
      </c>
    </row>
    <row r="343" spans="1:7" ht="39.75" customHeight="1">
      <c r="A343" s="18" t="s">
        <v>12</v>
      </c>
      <c r="B343" s="80" t="s">
        <v>152</v>
      </c>
      <c r="C343" s="18"/>
      <c r="D343" s="212" t="s">
        <v>151</v>
      </c>
      <c r="E343" s="83">
        <f>E344</f>
        <v>38.4</v>
      </c>
      <c r="F343" s="83">
        <f t="shared" ref="F343:G343" si="135">F344</f>
        <v>57.6</v>
      </c>
      <c r="G343" s="83">
        <f t="shared" si="135"/>
        <v>51</v>
      </c>
    </row>
    <row r="344" spans="1:7" ht="21.75" customHeight="1">
      <c r="A344" s="18" t="s">
        <v>12</v>
      </c>
      <c r="B344" s="80" t="s">
        <v>152</v>
      </c>
      <c r="C344" s="67" t="s">
        <v>87</v>
      </c>
      <c r="D344" s="124" t="s">
        <v>102</v>
      </c>
      <c r="E344" s="26">
        <v>38.4</v>
      </c>
      <c r="F344" s="26">
        <f>'прилож 8'!F171</f>
        <v>57.6</v>
      </c>
      <c r="G344" s="26">
        <f>'прилож 8'!G171</f>
        <v>51</v>
      </c>
    </row>
    <row r="345" spans="1:7" ht="21" hidden="1" customHeight="1">
      <c r="A345" s="33" t="s">
        <v>498</v>
      </c>
      <c r="B345" s="18"/>
      <c r="C345" s="67"/>
      <c r="D345" s="48" t="s">
        <v>499</v>
      </c>
      <c r="E345" s="26"/>
      <c r="F345" s="41">
        <f t="shared" ref="F345:G346" si="136">F346</f>
        <v>0</v>
      </c>
      <c r="G345" s="41">
        <f t="shared" si="136"/>
        <v>0</v>
      </c>
    </row>
    <row r="346" spans="1:7" ht="24" hidden="1" customHeight="1">
      <c r="A346" s="18" t="s">
        <v>498</v>
      </c>
      <c r="B346" s="80" t="s">
        <v>157</v>
      </c>
      <c r="C346" s="67"/>
      <c r="D346" s="163" t="s">
        <v>116</v>
      </c>
      <c r="E346" s="26"/>
      <c r="F346" s="26">
        <f t="shared" si="136"/>
        <v>0</v>
      </c>
      <c r="G346" s="26">
        <f t="shared" si="136"/>
        <v>0</v>
      </c>
    </row>
    <row r="347" spans="1:7" ht="20.25" hidden="1" customHeight="1">
      <c r="A347" s="18" t="s">
        <v>498</v>
      </c>
      <c r="B347" s="80" t="s">
        <v>157</v>
      </c>
      <c r="C347" s="67" t="s">
        <v>112</v>
      </c>
      <c r="D347" s="124" t="s">
        <v>113</v>
      </c>
      <c r="E347" s="26"/>
      <c r="F347" s="26">
        <v>0</v>
      </c>
      <c r="G347" s="26">
        <v>0</v>
      </c>
    </row>
    <row r="348" spans="1:7" ht="19.5" customHeight="1">
      <c r="A348" s="33" t="s">
        <v>498</v>
      </c>
      <c r="B348" s="18"/>
      <c r="C348" s="67"/>
      <c r="D348" s="48" t="s">
        <v>499</v>
      </c>
      <c r="E348" s="26"/>
      <c r="F348" s="34">
        <f>F354+F356+F358</f>
        <v>189.3</v>
      </c>
      <c r="G348" s="34">
        <f>G354+G356+G358</f>
        <v>189.3</v>
      </c>
    </row>
    <row r="349" spans="1:7" ht="26.25" hidden="1" customHeight="1">
      <c r="A349" s="18" t="s">
        <v>498</v>
      </c>
      <c r="B349" s="80" t="s">
        <v>157</v>
      </c>
      <c r="C349" s="67"/>
      <c r="D349" s="163" t="s">
        <v>116</v>
      </c>
      <c r="E349" s="26"/>
      <c r="F349" s="26">
        <f t="shared" ref="F349" si="137">F350+F351</f>
        <v>0</v>
      </c>
      <c r="G349" s="26">
        <f t="shared" ref="G349" si="138">G350+G351</f>
        <v>0</v>
      </c>
    </row>
    <row r="350" spans="1:7" ht="21" hidden="1" customHeight="1">
      <c r="A350" s="18" t="s">
        <v>498</v>
      </c>
      <c r="B350" s="80" t="s">
        <v>157</v>
      </c>
      <c r="C350" s="67" t="s">
        <v>112</v>
      </c>
      <c r="D350" s="124" t="s">
        <v>113</v>
      </c>
      <c r="E350" s="26"/>
      <c r="F350" s="26">
        <f>'прилож 8'!F177</f>
        <v>0</v>
      </c>
      <c r="G350" s="26">
        <f>'прилож 8'!G177</f>
        <v>0</v>
      </c>
    </row>
    <row r="351" spans="1:7" ht="30.75" hidden="1" customHeight="1">
      <c r="A351" s="18" t="s">
        <v>498</v>
      </c>
      <c r="B351" s="80" t="s">
        <v>157</v>
      </c>
      <c r="C351" s="18" t="s">
        <v>470</v>
      </c>
      <c r="D351" s="19" t="s">
        <v>471</v>
      </c>
      <c r="E351" s="26"/>
      <c r="F351" s="26">
        <f>'прилож 8'!F178+'прилож 8'!F323</f>
        <v>0</v>
      </c>
      <c r="G351" s="26">
        <f>'прилож 8'!G178+'прилож 8'!G323</f>
        <v>0</v>
      </c>
    </row>
    <row r="352" spans="1:7" ht="24.75" hidden="1" customHeight="1">
      <c r="A352" s="18" t="s">
        <v>498</v>
      </c>
      <c r="B352" s="80" t="s">
        <v>563</v>
      </c>
      <c r="C352" s="67"/>
      <c r="D352" s="125" t="s">
        <v>565</v>
      </c>
      <c r="E352" s="26"/>
      <c r="F352" s="26">
        <f t="shared" ref="F352:G352" si="139">F353</f>
        <v>0</v>
      </c>
      <c r="G352" s="26">
        <f t="shared" si="139"/>
        <v>0</v>
      </c>
    </row>
    <row r="353" spans="1:7" ht="18" hidden="1" customHeight="1">
      <c r="A353" s="18" t="s">
        <v>498</v>
      </c>
      <c r="B353" s="80" t="s">
        <v>563</v>
      </c>
      <c r="C353" s="67" t="s">
        <v>564</v>
      </c>
      <c r="D353" s="124" t="s">
        <v>566</v>
      </c>
      <c r="E353" s="26"/>
      <c r="F353" s="26">
        <f>'прилож 8'!F180</f>
        <v>0</v>
      </c>
      <c r="G353" s="26">
        <f>'прилож 8'!G180</f>
        <v>0</v>
      </c>
    </row>
    <row r="354" spans="1:7" ht="41.25" customHeight="1">
      <c r="A354" s="71" t="s">
        <v>498</v>
      </c>
      <c r="B354" s="93" t="s">
        <v>628</v>
      </c>
      <c r="C354" s="157"/>
      <c r="D354" s="163" t="s">
        <v>629</v>
      </c>
      <c r="E354" s="26"/>
      <c r="F354" s="26">
        <f>F355</f>
        <v>50</v>
      </c>
      <c r="G354" s="26">
        <f>G355</f>
        <v>50</v>
      </c>
    </row>
    <row r="355" spans="1:7" ht="25.5" customHeight="1">
      <c r="A355" s="71" t="s">
        <v>498</v>
      </c>
      <c r="B355" s="93" t="s">
        <v>628</v>
      </c>
      <c r="C355" s="178" t="s">
        <v>112</v>
      </c>
      <c r="D355" s="124" t="s">
        <v>630</v>
      </c>
      <c r="E355" s="26"/>
      <c r="F355" s="26">
        <f>'прилож 8'!F182</f>
        <v>50</v>
      </c>
      <c r="G355" s="26">
        <f>'прилож 8'!G182</f>
        <v>50</v>
      </c>
    </row>
    <row r="356" spans="1:7" ht="24" customHeight="1">
      <c r="A356" s="119" t="s">
        <v>498</v>
      </c>
      <c r="B356" s="80" t="s">
        <v>641</v>
      </c>
      <c r="C356" s="18"/>
      <c r="D356" s="163" t="s">
        <v>640</v>
      </c>
      <c r="E356" s="26"/>
      <c r="F356" s="26">
        <f>F357</f>
        <v>114.3</v>
      </c>
      <c r="G356" s="26">
        <f>G357</f>
        <v>114.3</v>
      </c>
    </row>
    <row r="357" spans="1:7" ht="25.5" customHeight="1">
      <c r="A357" s="71" t="s">
        <v>498</v>
      </c>
      <c r="B357" s="80" t="s">
        <v>641</v>
      </c>
      <c r="C357" s="18" t="s">
        <v>65</v>
      </c>
      <c r="D357" s="124" t="s">
        <v>101</v>
      </c>
      <c r="E357" s="26"/>
      <c r="F357" s="26">
        <f>'прилож 8'!F184</f>
        <v>114.3</v>
      </c>
      <c r="G357" s="26">
        <f>'прилож 8'!G184</f>
        <v>114.3</v>
      </c>
    </row>
    <row r="358" spans="1:7" ht="25.5" customHeight="1">
      <c r="A358" s="33" t="s">
        <v>498</v>
      </c>
      <c r="B358" s="80" t="s">
        <v>157</v>
      </c>
      <c r="C358" s="18"/>
      <c r="D358" s="163" t="s">
        <v>116</v>
      </c>
      <c r="E358" s="26"/>
      <c r="F358" s="26">
        <f>F359</f>
        <v>25</v>
      </c>
      <c r="G358" s="26">
        <f>G359</f>
        <v>25</v>
      </c>
    </row>
    <row r="359" spans="1:7" ht="25.5" customHeight="1">
      <c r="A359" s="21" t="s">
        <v>498</v>
      </c>
      <c r="B359" s="80" t="s">
        <v>157</v>
      </c>
      <c r="C359" s="18" t="s">
        <v>470</v>
      </c>
      <c r="D359" s="19" t="s">
        <v>471</v>
      </c>
      <c r="E359" s="26"/>
      <c r="F359" s="26">
        <f>'прилож 8'!F328</f>
        <v>25</v>
      </c>
      <c r="G359" s="26">
        <f>'прилож 8'!G328</f>
        <v>25</v>
      </c>
    </row>
    <row r="360" spans="1:7" ht="15.75" customHeight="1">
      <c r="A360" s="18"/>
      <c r="B360" s="80"/>
      <c r="C360" s="67"/>
      <c r="D360" s="124"/>
      <c r="E360" s="26"/>
      <c r="F360" s="26"/>
      <c r="G360" s="26"/>
    </row>
    <row r="361" spans="1:7" ht="17.25" customHeight="1">
      <c r="A361" s="33" t="s">
        <v>13</v>
      </c>
      <c r="B361" s="18"/>
      <c r="C361" s="67"/>
      <c r="D361" s="48" t="s">
        <v>91</v>
      </c>
      <c r="E361" s="34">
        <f>E362+E366</f>
        <v>908</v>
      </c>
      <c r="F361" s="34">
        <f t="shared" ref="F361" si="140">F362+F364+F366</f>
        <v>756</v>
      </c>
      <c r="G361" s="34">
        <f t="shared" ref="G361" si="141">G362+G364+G366</f>
        <v>754</v>
      </c>
    </row>
    <row r="362" spans="1:7" ht="39" customHeight="1">
      <c r="A362" s="71" t="s">
        <v>13</v>
      </c>
      <c r="B362" s="93" t="s">
        <v>168</v>
      </c>
      <c r="C362" s="71"/>
      <c r="D362" s="212" t="s">
        <v>167</v>
      </c>
      <c r="E362" s="83">
        <f>E363</f>
        <v>908</v>
      </c>
      <c r="F362" s="83">
        <f t="shared" ref="F362:G362" si="142">F363</f>
        <v>756</v>
      </c>
      <c r="G362" s="83">
        <f t="shared" si="142"/>
        <v>754</v>
      </c>
    </row>
    <row r="363" spans="1:7" ht="18.75" customHeight="1">
      <c r="A363" s="67" t="s">
        <v>13</v>
      </c>
      <c r="B363" s="93" t="s">
        <v>168</v>
      </c>
      <c r="C363" s="18" t="s">
        <v>78</v>
      </c>
      <c r="D363" s="28" t="s">
        <v>80</v>
      </c>
      <c r="E363" s="83">
        <v>908</v>
      </c>
      <c r="F363" s="83">
        <f>'прилож 8'!F330</f>
        <v>756</v>
      </c>
      <c r="G363" s="83">
        <f>'прилож 8'!G330</f>
        <v>754</v>
      </c>
    </row>
    <row r="364" spans="1:7" ht="26.25" hidden="1" customHeight="1">
      <c r="A364" s="71" t="s">
        <v>13</v>
      </c>
      <c r="B364" s="93" t="s">
        <v>469</v>
      </c>
      <c r="C364" s="69"/>
      <c r="D364" s="128" t="s">
        <v>436</v>
      </c>
      <c r="E364" s="83"/>
      <c r="F364" s="83">
        <f t="shared" ref="F364:G364" si="143">F365</f>
        <v>0</v>
      </c>
      <c r="G364" s="83">
        <f t="shared" si="143"/>
        <v>0</v>
      </c>
    </row>
    <row r="365" spans="1:7" ht="24" hidden="1" customHeight="1">
      <c r="A365" s="71" t="s">
        <v>13</v>
      </c>
      <c r="B365" s="93" t="s">
        <v>469</v>
      </c>
      <c r="C365" s="18" t="s">
        <v>78</v>
      </c>
      <c r="D365" s="200" t="s">
        <v>80</v>
      </c>
      <c r="E365" s="83"/>
      <c r="F365" s="83">
        <v>0</v>
      </c>
      <c r="G365" s="83">
        <v>0</v>
      </c>
    </row>
    <row r="366" spans="1:7" ht="30" hidden="1" customHeight="1">
      <c r="A366" s="67" t="s">
        <v>13</v>
      </c>
      <c r="B366" s="80" t="s">
        <v>507</v>
      </c>
      <c r="C366" s="18"/>
      <c r="D366" s="118" t="s">
        <v>506</v>
      </c>
      <c r="E366" s="83">
        <f>E367</f>
        <v>0</v>
      </c>
      <c r="F366" s="83">
        <f t="shared" ref="F366:G366" si="144">F367</f>
        <v>0</v>
      </c>
      <c r="G366" s="83">
        <f t="shared" si="144"/>
        <v>0</v>
      </c>
    </row>
    <row r="367" spans="1:7" ht="26.25" hidden="1" customHeight="1">
      <c r="A367" s="67" t="s">
        <v>13</v>
      </c>
      <c r="B367" s="80" t="s">
        <v>507</v>
      </c>
      <c r="C367" s="18" t="s">
        <v>434</v>
      </c>
      <c r="D367" s="124" t="s">
        <v>435</v>
      </c>
      <c r="E367" s="83">
        <v>0</v>
      </c>
      <c r="F367" s="83">
        <v>0</v>
      </c>
      <c r="G367" s="83">
        <v>0</v>
      </c>
    </row>
    <row r="368" spans="1:7" ht="13.5" customHeight="1">
      <c r="A368" s="21"/>
      <c r="B368" s="21"/>
      <c r="C368" s="21"/>
      <c r="D368" s="28"/>
      <c r="E368" s="83"/>
      <c r="F368" s="83"/>
      <c r="G368" s="83"/>
    </row>
    <row r="369" spans="1:7" ht="18" customHeight="1">
      <c r="A369" s="36" t="s">
        <v>38</v>
      </c>
      <c r="B369" s="67"/>
      <c r="C369" s="67"/>
      <c r="D369" s="228" t="s">
        <v>48</v>
      </c>
      <c r="E369" s="38" t="e">
        <f>E371+E375+E378+E382</f>
        <v>#REF!</v>
      </c>
      <c r="F369" s="38">
        <f>F371+F375+F378+F382</f>
        <v>612</v>
      </c>
      <c r="G369" s="38">
        <f>G371+G375+G378+G382</f>
        <v>592</v>
      </c>
    </row>
    <row r="370" spans="1:7" ht="13.5" customHeight="1">
      <c r="A370" s="36"/>
      <c r="B370" s="67"/>
      <c r="C370" s="67"/>
      <c r="D370" s="228"/>
      <c r="E370" s="38"/>
      <c r="F370" s="38"/>
      <c r="G370" s="38"/>
    </row>
    <row r="371" spans="1:7" ht="28.5" hidden="1" customHeight="1">
      <c r="A371" s="33" t="s">
        <v>92</v>
      </c>
      <c r="B371" s="80" t="s">
        <v>155</v>
      </c>
      <c r="C371" s="18"/>
      <c r="D371" s="212" t="s">
        <v>425</v>
      </c>
      <c r="E371" s="83">
        <f>E373+E374</f>
        <v>145</v>
      </c>
      <c r="F371" s="83">
        <f t="shared" ref="F371" si="145">F372+F373+F374</f>
        <v>0</v>
      </c>
      <c r="G371" s="83">
        <f t="shared" ref="G371" si="146">G372+G373+G374</f>
        <v>0</v>
      </c>
    </row>
    <row r="372" spans="1:7" ht="39" hidden="1" customHeight="1">
      <c r="A372" s="18" t="s">
        <v>92</v>
      </c>
      <c r="B372" s="80" t="s">
        <v>155</v>
      </c>
      <c r="C372" s="18" t="s">
        <v>99</v>
      </c>
      <c r="D372" s="124" t="s">
        <v>100</v>
      </c>
      <c r="E372" s="83">
        <v>0</v>
      </c>
      <c r="F372" s="83">
        <f>'прилож 8'!F192</f>
        <v>0</v>
      </c>
      <c r="G372" s="83">
        <f>'прилож 8'!G192</f>
        <v>0</v>
      </c>
    </row>
    <row r="373" spans="1:7" ht="29.25" hidden="1" customHeight="1">
      <c r="A373" s="18" t="s">
        <v>92</v>
      </c>
      <c r="B373" s="80" t="s">
        <v>155</v>
      </c>
      <c r="C373" s="18" t="s">
        <v>65</v>
      </c>
      <c r="D373" s="124" t="s">
        <v>101</v>
      </c>
      <c r="E373" s="83">
        <v>115</v>
      </c>
      <c r="F373" s="83">
        <f>'прилож 8'!F193</f>
        <v>0</v>
      </c>
      <c r="G373" s="83">
        <f>'прилож 8'!G193</f>
        <v>0</v>
      </c>
    </row>
    <row r="374" spans="1:7" ht="18" hidden="1" customHeight="1">
      <c r="A374" s="18" t="s">
        <v>92</v>
      </c>
      <c r="B374" s="80" t="s">
        <v>155</v>
      </c>
      <c r="C374" s="18" t="s">
        <v>384</v>
      </c>
      <c r="D374" s="207" t="s">
        <v>385</v>
      </c>
      <c r="E374" s="83">
        <v>30</v>
      </c>
      <c r="F374" s="83">
        <f>'прилож 8'!F194</f>
        <v>0</v>
      </c>
      <c r="G374" s="83">
        <f>'прилож 8'!G194</f>
        <v>0</v>
      </c>
    </row>
    <row r="375" spans="1:7" ht="28.5" hidden="1" customHeight="1">
      <c r="A375" s="18" t="s">
        <v>92</v>
      </c>
      <c r="B375" s="80" t="s">
        <v>460</v>
      </c>
      <c r="C375" s="18"/>
      <c r="D375" s="212" t="s">
        <v>426</v>
      </c>
      <c r="E375" s="83">
        <f>E376</f>
        <v>2</v>
      </c>
      <c r="F375" s="83">
        <f t="shared" ref="F375:G375" si="147">F376</f>
        <v>0</v>
      </c>
      <c r="G375" s="83">
        <f t="shared" si="147"/>
        <v>0</v>
      </c>
    </row>
    <row r="376" spans="1:7" ht="16.5" hidden="1" customHeight="1">
      <c r="A376" s="18" t="s">
        <v>92</v>
      </c>
      <c r="B376" s="80" t="s">
        <v>460</v>
      </c>
      <c r="C376" s="18" t="s">
        <v>65</v>
      </c>
      <c r="D376" s="19" t="s">
        <v>64</v>
      </c>
      <c r="E376" s="83">
        <v>2</v>
      </c>
      <c r="F376" s="83">
        <f>'прилож 8'!F196</f>
        <v>0</v>
      </c>
      <c r="G376" s="83">
        <f>'прилож 8'!G196</f>
        <v>0</v>
      </c>
    </row>
    <row r="377" spans="1:7" ht="15" customHeight="1">
      <c r="A377" s="18"/>
      <c r="B377" s="80"/>
      <c r="C377" s="18"/>
      <c r="D377" s="19"/>
      <c r="E377" s="83"/>
      <c r="F377" s="83"/>
      <c r="G377" s="83"/>
    </row>
    <row r="378" spans="1:7" ht="19.5" customHeight="1">
      <c r="A378" s="33" t="s">
        <v>47</v>
      </c>
      <c r="B378" s="80" t="s">
        <v>154</v>
      </c>
      <c r="C378" s="18"/>
      <c r="D378" s="229" t="s">
        <v>153</v>
      </c>
      <c r="E378" s="83" t="e">
        <f>E379+#REF!+E380+E381</f>
        <v>#REF!</v>
      </c>
      <c r="F378" s="83">
        <f t="shared" ref="F378" si="148">F379++F380+F381</f>
        <v>612</v>
      </c>
      <c r="G378" s="83">
        <f t="shared" ref="G378" si="149">G379++G380+G381</f>
        <v>592</v>
      </c>
    </row>
    <row r="379" spans="1:7" ht="15.75" customHeight="1">
      <c r="A379" s="18" t="s">
        <v>47</v>
      </c>
      <c r="B379" s="80" t="s">
        <v>154</v>
      </c>
      <c r="C379" s="18" t="s">
        <v>99</v>
      </c>
      <c r="D379" s="124" t="s">
        <v>100</v>
      </c>
      <c r="E379" s="83">
        <v>164</v>
      </c>
      <c r="F379" s="83">
        <f>'прилож 8'!F186</f>
        <v>0</v>
      </c>
      <c r="G379" s="83">
        <f>'прилож 8'!G186</f>
        <v>0</v>
      </c>
    </row>
    <row r="380" spans="1:7" ht="14.25" customHeight="1">
      <c r="A380" s="18" t="s">
        <v>47</v>
      </c>
      <c r="B380" s="80" t="s">
        <v>154</v>
      </c>
      <c r="C380" s="18" t="s">
        <v>65</v>
      </c>
      <c r="D380" s="124" t="s">
        <v>101</v>
      </c>
      <c r="E380" s="83">
        <v>223</v>
      </c>
      <c r="F380" s="83">
        <f>'прилож 8'!F187</f>
        <v>612</v>
      </c>
      <c r="G380" s="83">
        <f>'прилож 8'!G187</f>
        <v>592</v>
      </c>
    </row>
    <row r="381" spans="1:7" ht="16.5" customHeight="1">
      <c r="A381" s="18" t="s">
        <v>47</v>
      </c>
      <c r="B381" s="80" t="s">
        <v>154</v>
      </c>
      <c r="C381" s="18" t="s">
        <v>384</v>
      </c>
      <c r="D381" s="207" t="s">
        <v>385</v>
      </c>
      <c r="E381" s="83">
        <v>60</v>
      </c>
      <c r="F381" s="83">
        <f>'прилож 8'!F188</f>
        <v>0</v>
      </c>
      <c r="G381" s="83">
        <f>'прилож 8'!G188</f>
        <v>0</v>
      </c>
    </row>
    <row r="382" spans="1:7" ht="18.75" hidden="1" customHeight="1">
      <c r="A382" s="18" t="s">
        <v>47</v>
      </c>
      <c r="B382" s="80" t="s">
        <v>194</v>
      </c>
      <c r="C382" s="18"/>
      <c r="D382" s="229" t="s">
        <v>193</v>
      </c>
      <c r="E382" s="83">
        <f>E383</f>
        <v>0</v>
      </c>
      <c r="F382" s="83">
        <f t="shared" ref="F382:G382" si="150">F383</f>
        <v>0</v>
      </c>
      <c r="G382" s="83">
        <f t="shared" si="150"/>
        <v>0</v>
      </c>
    </row>
    <row r="383" spans="1:7" ht="27" hidden="1" customHeight="1">
      <c r="A383" s="18" t="s">
        <v>47</v>
      </c>
      <c r="B383" s="80" t="s">
        <v>194</v>
      </c>
      <c r="C383" s="18" t="s">
        <v>65</v>
      </c>
      <c r="D383" s="124" t="s">
        <v>101</v>
      </c>
      <c r="E383" s="83">
        <v>0</v>
      </c>
      <c r="F383" s="83">
        <f>'прилож 8'!F190</f>
        <v>0</v>
      </c>
      <c r="G383" s="83">
        <f>'прилож 8'!G190</f>
        <v>0</v>
      </c>
    </row>
    <row r="384" spans="1:7" ht="16.5" hidden="1" customHeight="1">
      <c r="A384" s="18"/>
      <c r="B384" s="18"/>
      <c r="C384" s="18"/>
      <c r="D384" s="19"/>
      <c r="E384" s="83"/>
      <c r="F384" s="83"/>
      <c r="G384" s="83"/>
    </row>
    <row r="385" spans="1:7" ht="20.25" hidden="1" customHeight="1">
      <c r="A385" s="36" t="s">
        <v>50</v>
      </c>
      <c r="B385" s="67"/>
      <c r="C385" s="67"/>
      <c r="D385" s="228" t="s">
        <v>52</v>
      </c>
      <c r="E385" s="38">
        <f t="shared" ref="E385:G386" si="151">E386</f>
        <v>3</v>
      </c>
      <c r="F385" s="38">
        <f t="shared" si="151"/>
        <v>0</v>
      </c>
      <c r="G385" s="38">
        <f t="shared" si="151"/>
        <v>0</v>
      </c>
    </row>
    <row r="386" spans="1:7" ht="19.5" hidden="1" customHeight="1">
      <c r="A386" s="67" t="s">
        <v>51</v>
      </c>
      <c r="B386" s="80" t="s">
        <v>188</v>
      </c>
      <c r="C386" s="67"/>
      <c r="D386" s="214" t="s">
        <v>83</v>
      </c>
      <c r="E386" s="83">
        <f t="shared" si="151"/>
        <v>3</v>
      </c>
      <c r="F386" s="83">
        <f t="shared" si="151"/>
        <v>0</v>
      </c>
      <c r="G386" s="83">
        <f t="shared" si="151"/>
        <v>0</v>
      </c>
    </row>
    <row r="387" spans="1:7" ht="19.5" hidden="1" customHeight="1">
      <c r="A387" s="67" t="s">
        <v>51</v>
      </c>
      <c r="B387" s="80" t="s">
        <v>188</v>
      </c>
      <c r="C387" s="67" t="s">
        <v>82</v>
      </c>
      <c r="D387" s="31" t="s">
        <v>83</v>
      </c>
      <c r="E387" s="83">
        <v>3</v>
      </c>
      <c r="F387" s="83">
        <v>0</v>
      </c>
      <c r="G387" s="83">
        <v>0</v>
      </c>
    </row>
    <row r="388" spans="1:7" ht="17.25" customHeight="1">
      <c r="A388" s="18"/>
      <c r="B388" s="18"/>
      <c r="C388" s="18"/>
      <c r="D388" s="50"/>
      <c r="E388" s="83"/>
      <c r="F388" s="83"/>
      <c r="G388" s="83"/>
    </row>
    <row r="389" spans="1:7" ht="17.25" customHeight="1">
      <c r="A389" s="46" t="s">
        <v>49</v>
      </c>
      <c r="B389" s="147"/>
      <c r="C389" s="147"/>
      <c r="D389" s="230" t="s">
        <v>39</v>
      </c>
      <c r="E389" s="38">
        <f>E391+E397</f>
        <v>739</v>
      </c>
      <c r="F389" s="38">
        <f t="shared" ref="F389" si="152">F391+F397</f>
        <v>2846</v>
      </c>
      <c r="G389" s="38">
        <f t="shared" ref="G389" si="153">G391+G397</f>
        <v>2846</v>
      </c>
    </row>
    <row r="390" spans="1:7" ht="12.75" customHeight="1">
      <c r="A390" s="46"/>
      <c r="B390" s="147"/>
      <c r="C390" s="147"/>
      <c r="D390" s="230"/>
      <c r="E390" s="38"/>
      <c r="F390" s="38"/>
      <c r="G390" s="38"/>
    </row>
    <row r="391" spans="1:7" ht="26.25" customHeight="1">
      <c r="A391" s="33" t="s">
        <v>54</v>
      </c>
      <c r="B391" s="147"/>
      <c r="C391" s="147"/>
      <c r="D391" s="193" t="s">
        <v>111</v>
      </c>
      <c r="E391" s="38">
        <f>E392+E394</f>
        <v>145</v>
      </c>
      <c r="F391" s="38">
        <f t="shared" ref="F391" si="154">F392+F394</f>
        <v>1905</v>
      </c>
      <c r="G391" s="38">
        <f t="shared" ref="G391" si="155">G392+G394</f>
        <v>1905</v>
      </c>
    </row>
    <row r="392" spans="1:7" ht="24" customHeight="1">
      <c r="A392" s="21" t="s">
        <v>54</v>
      </c>
      <c r="B392" s="80" t="s">
        <v>190</v>
      </c>
      <c r="C392" s="21"/>
      <c r="D392" s="212" t="s">
        <v>189</v>
      </c>
      <c r="E392" s="83">
        <f>E393</f>
        <v>98</v>
      </c>
      <c r="F392" s="83">
        <f t="shared" ref="F392:G392" si="156">F393</f>
        <v>97</v>
      </c>
      <c r="G392" s="83">
        <f t="shared" si="156"/>
        <v>97</v>
      </c>
    </row>
    <row r="393" spans="1:7" ht="15" customHeight="1">
      <c r="A393" s="21" t="s">
        <v>54</v>
      </c>
      <c r="B393" s="80" t="s">
        <v>190</v>
      </c>
      <c r="C393" s="21" t="s">
        <v>81</v>
      </c>
      <c r="D393" s="124" t="s">
        <v>104</v>
      </c>
      <c r="E393" s="83">
        <v>98</v>
      </c>
      <c r="F393" s="83">
        <f>'прилож 8'!F336</f>
        <v>97</v>
      </c>
      <c r="G393" s="83">
        <f>'прилож 8'!G336</f>
        <v>97</v>
      </c>
    </row>
    <row r="394" spans="1:7" ht="24.75" customHeight="1">
      <c r="A394" s="21" t="s">
        <v>54</v>
      </c>
      <c r="B394" s="80" t="s">
        <v>406</v>
      </c>
      <c r="C394" s="21"/>
      <c r="D394" s="125" t="s">
        <v>407</v>
      </c>
      <c r="E394" s="83">
        <f>E395</f>
        <v>47</v>
      </c>
      <c r="F394" s="83">
        <f t="shared" ref="F394:G394" si="157">F395</f>
        <v>1808</v>
      </c>
      <c r="G394" s="83">
        <f t="shared" si="157"/>
        <v>1808</v>
      </c>
    </row>
    <row r="395" spans="1:7" ht="15.75" customHeight="1">
      <c r="A395" s="21" t="s">
        <v>54</v>
      </c>
      <c r="B395" s="80" t="s">
        <v>406</v>
      </c>
      <c r="C395" s="21" t="s">
        <v>81</v>
      </c>
      <c r="D395" s="124" t="s">
        <v>104</v>
      </c>
      <c r="E395" s="83">
        <v>47</v>
      </c>
      <c r="F395" s="83">
        <f>'прилож 8'!F338</f>
        <v>1808</v>
      </c>
      <c r="G395" s="83">
        <f>'прилож 8'!G338</f>
        <v>1808</v>
      </c>
    </row>
    <row r="396" spans="1:7" ht="10.5" customHeight="1">
      <c r="A396" s="21"/>
      <c r="B396" s="80"/>
      <c r="C396" s="21"/>
      <c r="D396" s="124"/>
      <c r="E396" s="83"/>
      <c r="F396" s="83"/>
      <c r="G396" s="83"/>
    </row>
    <row r="397" spans="1:7" ht="19.5" customHeight="1">
      <c r="A397" s="33" t="s">
        <v>108</v>
      </c>
      <c r="B397" s="46"/>
      <c r="C397" s="46"/>
      <c r="D397" s="208" t="s">
        <v>110</v>
      </c>
      <c r="E397" s="38">
        <f t="shared" ref="E397:G398" si="158">E398</f>
        <v>594</v>
      </c>
      <c r="F397" s="38">
        <f t="shared" ref="F397" si="159">F398+F400</f>
        <v>941</v>
      </c>
      <c r="G397" s="38">
        <f t="shared" ref="G397" si="160">G398+G400</f>
        <v>941</v>
      </c>
    </row>
    <row r="398" spans="1:7" ht="38.25" customHeight="1">
      <c r="A398" s="67" t="s">
        <v>108</v>
      </c>
      <c r="B398" s="80" t="s">
        <v>192</v>
      </c>
      <c r="C398" s="18"/>
      <c r="D398" s="212" t="s">
        <v>191</v>
      </c>
      <c r="E398" s="83">
        <f t="shared" si="158"/>
        <v>594</v>
      </c>
      <c r="F398" s="83">
        <f t="shared" si="158"/>
        <v>941</v>
      </c>
      <c r="G398" s="83">
        <f t="shared" si="158"/>
        <v>941</v>
      </c>
    </row>
    <row r="399" spans="1:7" ht="16.5" customHeight="1">
      <c r="A399" s="67" t="s">
        <v>108</v>
      </c>
      <c r="B399" s="80" t="s">
        <v>192</v>
      </c>
      <c r="C399" s="18" t="s">
        <v>105</v>
      </c>
      <c r="D399" s="28" t="s">
        <v>106</v>
      </c>
      <c r="E399" s="83">
        <v>594</v>
      </c>
      <c r="F399" s="83">
        <f>'прилож 8'!F340</f>
        <v>941</v>
      </c>
      <c r="G399" s="83">
        <f>'прилож 8'!G340</f>
        <v>941</v>
      </c>
    </row>
    <row r="400" spans="1:7" ht="27.75" hidden="1" customHeight="1">
      <c r="A400" s="69" t="s">
        <v>108</v>
      </c>
      <c r="B400" s="198">
        <v>9090000010</v>
      </c>
      <c r="C400" s="69"/>
      <c r="D400" s="212" t="s">
        <v>496</v>
      </c>
      <c r="E400" s="83"/>
      <c r="F400" s="83">
        <f t="shared" ref="F400:G400" si="161">F401</f>
        <v>0</v>
      </c>
      <c r="G400" s="83">
        <f t="shared" si="161"/>
        <v>0</v>
      </c>
    </row>
    <row r="401" spans="1:7" ht="18" hidden="1" customHeight="1">
      <c r="A401" s="67" t="s">
        <v>108</v>
      </c>
      <c r="B401" s="198">
        <v>9090000010</v>
      </c>
      <c r="C401" s="18" t="s">
        <v>105</v>
      </c>
      <c r="D401" s="28" t="s">
        <v>106</v>
      </c>
      <c r="E401" s="83"/>
      <c r="F401" s="83">
        <v>0</v>
      </c>
      <c r="G401" s="83">
        <v>0</v>
      </c>
    </row>
    <row r="402" spans="1:7" ht="18">
      <c r="A402" s="279" t="s">
        <v>33</v>
      </c>
      <c r="B402" s="279"/>
      <c r="C402" s="279"/>
      <c r="D402" s="280"/>
      <c r="E402" s="209" t="e">
        <f>E389+E385+E369+E338+E315+E236+E182+E130+E119+E115+E11</f>
        <v>#REF!</v>
      </c>
      <c r="F402" s="210">
        <f>F389+F385+F369+F338+F315+F236+F182+F130+F119+F115+F11</f>
        <v>500835.9</v>
      </c>
      <c r="G402" s="210">
        <f>G389+G385+G369+G338+G315+G236+G182+G130+G119+G115+G11</f>
        <v>487604.19999999995</v>
      </c>
    </row>
    <row r="403" spans="1:7" hidden="1">
      <c r="F403">
        <v>478799</v>
      </c>
    </row>
    <row r="404" spans="1:7" hidden="1">
      <c r="F404" s="131">
        <f>F402-F403</f>
        <v>22036.900000000023</v>
      </c>
    </row>
  </sheetData>
  <mergeCells count="8">
    <mergeCell ref="G8:G9"/>
    <mergeCell ref="F8:F9"/>
    <mergeCell ref="A402:D402"/>
    <mergeCell ref="A5:D5"/>
    <mergeCell ref="A6:D6"/>
    <mergeCell ref="A8:C8"/>
    <mergeCell ref="A7:D7"/>
    <mergeCell ref="D8:D9"/>
  </mergeCells>
  <phoneticPr fontId="0" type="noConversion"/>
  <pageMargins left="0.51181102362204722" right="0.19685039370078741" top="0.19685039370078741" bottom="0.19685039370078741" header="0.19685039370078741" footer="0.23622047244094491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8"/>
  <sheetViews>
    <sheetView tabSelected="1" workbookViewId="0">
      <selection activeCell="B3" sqref="B3"/>
    </sheetView>
  </sheetViews>
  <sheetFormatPr defaultRowHeight="12.75"/>
  <cols>
    <col min="1" max="1" width="15.140625" style="149" customWidth="1"/>
    <col min="2" max="2" width="76.85546875" style="86" customWidth="1"/>
    <col min="3" max="3" width="11.28515625" hidden="1" customWidth="1"/>
    <col min="4" max="4" width="12.5703125" hidden="1" customWidth="1"/>
    <col min="5" max="5" width="11.85546875" customWidth="1"/>
  </cols>
  <sheetData>
    <row r="1" spans="1:5" ht="15.75">
      <c r="A1" s="288" t="s">
        <v>614</v>
      </c>
      <c r="B1" s="288"/>
    </row>
    <row r="2" spans="1:5" ht="18.75" customHeight="1">
      <c r="A2" s="152" t="s">
        <v>615</v>
      </c>
      <c r="B2" s="3" t="s">
        <v>664</v>
      </c>
    </row>
    <row r="3" spans="1:5" ht="15.75" customHeight="1">
      <c r="A3" s="152"/>
      <c r="B3" s="3" t="s">
        <v>659</v>
      </c>
    </row>
    <row r="4" spans="1:5" ht="16.5" customHeight="1">
      <c r="A4" s="153"/>
      <c r="B4" s="3" t="s">
        <v>660</v>
      </c>
    </row>
    <row r="5" spans="1:5">
      <c r="A5" s="286" t="s">
        <v>433</v>
      </c>
      <c r="B5" s="287"/>
    </row>
    <row r="6" spans="1:5" ht="35.25" customHeight="1">
      <c r="A6" s="287"/>
      <c r="B6" s="287"/>
    </row>
    <row r="7" spans="1:5">
      <c r="B7" s="3"/>
    </row>
    <row r="8" spans="1:5" ht="30.75" customHeight="1">
      <c r="A8" s="242" t="s">
        <v>217</v>
      </c>
      <c r="B8" s="242" t="s">
        <v>218</v>
      </c>
      <c r="C8" s="243" t="s">
        <v>396</v>
      </c>
      <c r="D8" s="243" t="s">
        <v>657</v>
      </c>
      <c r="E8" s="243" t="s">
        <v>658</v>
      </c>
    </row>
    <row r="9" spans="1:5" ht="33" customHeight="1">
      <c r="A9" s="244" t="s">
        <v>219</v>
      </c>
      <c r="B9" s="245" t="s">
        <v>220</v>
      </c>
      <c r="C9" s="246" t="e">
        <f>C10+C43+C47+C51</f>
        <v>#REF!</v>
      </c>
      <c r="D9" s="246">
        <f t="shared" ref="D9" si="0">D10+D43+D47+D51</f>
        <v>79297.2</v>
      </c>
      <c r="E9" s="246">
        <f t="shared" ref="E9" si="1">E10+E43+E47+E51</f>
        <v>78989.7</v>
      </c>
    </row>
    <row r="10" spans="1:5" ht="30">
      <c r="A10" s="239" t="s">
        <v>221</v>
      </c>
      <c r="B10" s="233" t="s">
        <v>222</v>
      </c>
      <c r="C10" s="231" t="e">
        <f>C11+C18+C35+C38</f>
        <v>#REF!</v>
      </c>
      <c r="D10" s="231">
        <f t="shared" ref="D10" si="2">D11+D18+D35+D38</f>
        <v>77829.2</v>
      </c>
      <c r="E10" s="231">
        <f t="shared" ref="E10" si="3">E11+E18+E35+E38</f>
        <v>77553.7</v>
      </c>
    </row>
    <row r="11" spans="1:5" ht="15">
      <c r="A11" s="240" t="s">
        <v>223</v>
      </c>
      <c r="B11" s="247" t="s">
        <v>224</v>
      </c>
      <c r="C11" s="232">
        <f>C12+C13+C14+C15+C16+C17</f>
        <v>14008</v>
      </c>
      <c r="D11" s="232">
        <f t="shared" ref="D11" si="4">D12+D13+D14+D15+D16+D17</f>
        <v>14952.8</v>
      </c>
      <c r="E11" s="232">
        <f t="shared" ref="E11" si="5">E12+E13+E14+E15+E16+E17</f>
        <v>14939</v>
      </c>
    </row>
    <row r="12" spans="1:5" ht="51">
      <c r="A12" s="241" t="s">
        <v>225</v>
      </c>
      <c r="B12" s="159" t="s">
        <v>163</v>
      </c>
      <c r="C12" s="224">
        <v>3799</v>
      </c>
      <c r="D12" s="224">
        <f>'прилож 10'!F239</f>
        <v>4726</v>
      </c>
      <c r="E12" s="224">
        <f>'прилож 10'!G239</f>
        <v>4719</v>
      </c>
    </row>
    <row r="13" spans="1:5" ht="27.75" customHeight="1">
      <c r="A13" s="80" t="s">
        <v>387</v>
      </c>
      <c r="B13" s="163" t="s">
        <v>386</v>
      </c>
      <c r="C13" s="224">
        <v>75</v>
      </c>
      <c r="D13" s="224">
        <f>'прилож 10'!F244</f>
        <v>234</v>
      </c>
      <c r="E13" s="224">
        <f>'прилож 10'!G244</f>
        <v>234</v>
      </c>
    </row>
    <row r="14" spans="1:5" ht="54.75" customHeight="1">
      <c r="A14" s="241" t="s">
        <v>226</v>
      </c>
      <c r="B14" s="159" t="s">
        <v>165</v>
      </c>
      <c r="C14" s="224">
        <v>27</v>
      </c>
      <c r="D14" s="224">
        <f>'прилож 10'!F241</f>
        <v>35</v>
      </c>
      <c r="E14" s="224">
        <f>'прилож 10'!G241</f>
        <v>34</v>
      </c>
    </row>
    <row r="15" spans="1:5" ht="39.75" customHeight="1">
      <c r="A15" s="241" t="s">
        <v>228</v>
      </c>
      <c r="B15" s="159" t="s">
        <v>167</v>
      </c>
      <c r="C15" s="224">
        <v>908</v>
      </c>
      <c r="D15" s="224">
        <f>'прилож 10'!F362</f>
        <v>756</v>
      </c>
      <c r="E15" s="224">
        <f>'прилож 10'!G362</f>
        <v>754</v>
      </c>
    </row>
    <row r="16" spans="1:5" ht="68.25" customHeight="1">
      <c r="A16" s="241" t="s">
        <v>227</v>
      </c>
      <c r="B16" s="159" t="s">
        <v>169</v>
      </c>
      <c r="C16" s="224">
        <v>8975</v>
      </c>
      <c r="D16" s="224">
        <f>'прилож 10'!F245</f>
        <v>9008</v>
      </c>
      <c r="E16" s="224">
        <f>'прилож 10'!G245</f>
        <v>9008</v>
      </c>
    </row>
    <row r="17" spans="1:5" ht="29.25" customHeight="1">
      <c r="A17" s="241" t="s">
        <v>229</v>
      </c>
      <c r="B17" s="159" t="s">
        <v>170</v>
      </c>
      <c r="C17" s="224">
        <v>224</v>
      </c>
      <c r="D17" s="224">
        <f>'прилож 10'!F247</f>
        <v>193.8</v>
      </c>
      <c r="E17" s="224">
        <f>'прилож 10'!G247</f>
        <v>190</v>
      </c>
    </row>
    <row r="18" spans="1:5" ht="15">
      <c r="A18" s="240" t="s">
        <v>230</v>
      </c>
      <c r="B18" s="247" t="s">
        <v>231</v>
      </c>
      <c r="C18" s="232" t="e">
        <f>C19+C21+C23+C24+C25+C26+C27</f>
        <v>#REF!</v>
      </c>
      <c r="D18" s="232">
        <f>D19+D20+D21+D22+D23+D24+D25+D26+D27+D28+D29+D30+D31+D32+D33+D34</f>
        <v>53272.399999999994</v>
      </c>
      <c r="E18" s="232">
        <f>E19+E20+E21+E22+E23+E24+E25+E26+E27+E28+E29+E30+E31+E32+E33+E34</f>
        <v>53023</v>
      </c>
    </row>
    <row r="19" spans="1:5" ht="51">
      <c r="A19" s="241" t="s">
        <v>232</v>
      </c>
      <c r="B19" s="159" t="s">
        <v>172</v>
      </c>
      <c r="C19" s="224">
        <v>10042</v>
      </c>
      <c r="D19" s="224">
        <f>'прилож 10'!F251</f>
        <v>13141</v>
      </c>
      <c r="E19" s="224">
        <f>'прилож 10'!G251</f>
        <v>13120</v>
      </c>
    </row>
    <row r="20" spans="1:5" ht="18" customHeight="1">
      <c r="A20" s="241" t="s">
        <v>523</v>
      </c>
      <c r="B20" s="159" t="s">
        <v>522</v>
      </c>
      <c r="C20" s="224"/>
      <c r="D20" s="224">
        <f>'прилож 10'!F253</f>
        <v>370</v>
      </c>
      <c r="E20" s="224">
        <f>'прилож 10'!G253</f>
        <v>370</v>
      </c>
    </row>
    <row r="21" spans="1:5" ht="19.5" customHeight="1">
      <c r="A21" s="241" t="s">
        <v>233</v>
      </c>
      <c r="B21" s="159" t="s">
        <v>181</v>
      </c>
      <c r="C21" s="224">
        <v>1165</v>
      </c>
      <c r="D21" s="224">
        <f>'прилож 10'!F262</f>
        <v>918.9</v>
      </c>
      <c r="E21" s="224">
        <f>'прилож 10'!G262</f>
        <v>918</v>
      </c>
    </row>
    <row r="22" spans="1:5" ht="50.25" customHeight="1">
      <c r="A22" s="241" t="s">
        <v>597</v>
      </c>
      <c r="B22" s="159" t="s">
        <v>596</v>
      </c>
      <c r="C22" s="224"/>
      <c r="D22" s="224">
        <f>'прилож 10'!F312</f>
        <v>298</v>
      </c>
      <c r="E22" s="224">
        <f>'прилож 10'!G312</f>
        <v>298</v>
      </c>
    </row>
    <row r="23" spans="1:5" ht="51" customHeight="1">
      <c r="A23" s="241" t="s">
        <v>234</v>
      </c>
      <c r="B23" s="159" t="s">
        <v>174</v>
      </c>
      <c r="C23" s="224">
        <v>20732.2</v>
      </c>
      <c r="D23" s="224">
        <f>'прилож 10'!F255+'прилож 10'!F290</f>
        <v>31878</v>
      </c>
      <c r="E23" s="224">
        <f>'прилож 10'!G255+'прилож 10'!G290</f>
        <v>31878</v>
      </c>
    </row>
    <row r="24" spans="1:5" ht="28.5" customHeight="1">
      <c r="A24" s="241" t="s">
        <v>235</v>
      </c>
      <c r="B24" s="159" t="s">
        <v>176</v>
      </c>
      <c r="C24" s="224">
        <v>370</v>
      </c>
      <c r="D24" s="224">
        <f>'прилож 10'!F258</f>
        <v>364</v>
      </c>
      <c r="E24" s="224">
        <f>'прилож 10'!G258</f>
        <v>364</v>
      </c>
    </row>
    <row r="25" spans="1:5" ht="30" customHeight="1">
      <c r="A25" s="241" t="s">
        <v>236</v>
      </c>
      <c r="B25" s="159" t="s">
        <v>170</v>
      </c>
      <c r="C25" s="224">
        <v>528</v>
      </c>
      <c r="D25" s="224">
        <f>'прилож 10'!F264</f>
        <v>559.20000000000005</v>
      </c>
      <c r="E25" s="224">
        <f>'прилож 10'!G264</f>
        <v>555</v>
      </c>
    </row>
    <row r="26" spans="1:5" ht="30" customHeight="1">
      <c r="A26" s="241" t="s">
        <v>429</v>
      </c>
      <c r="B26" s="212" t="s">
        <v>427</v>
      </c>
      <c r="C26" s="224">
        <v>70</v>
      </c>
      <c r="D26" s="224">
        <f>'прилож 10'!F266</f>
        <v>100</v>
      </c>
      <c r="E26" s="224">
        <f>'прилож 10'!G266</f>
        <v>100</v>
      </c>
    </row>
    <row r="27" spans="1:5" ht="30" hidden="1" customHeight="1">
      <c r="A27" s="241" t="s">
        <v>437</v>
      </c>
      <c r="B27" s="163" t="s">
        <v>436</v>
      </c>
      <c r="C27" s="224" t="e">
        <v>#REF!</v>
      </c>
      <c r="D27" s="224">
        <v>0</v>
      </c>
      <c r="E27" s="224">
        <v>0</v>
      </c>
    </row>
    <row r="28" spans="1:5" ht="39.75" hidden="1" customHeight="1">
      <c r="A28" s="93" t="s">
        <v>467</v>
      </c>
      <c r="B28" s="163" t="s">
        <v>450</v>
      </c>
      <c r="C28" s="224"/>
      <c r="D28" s="224">
        <f>'прилож 10'!F278</f>
        <v>0</v>
      </c>
      <c r="E28" s="224">
        <f>'прилож 10'!G278</f>
        <v>0</v>
      </c>
    </row>
    <row r="29" spans="1:5" ht="39.75" customHeight="1">
      <c r="A29" s="80" t="s">
        <v>571</v>
      </c>
      <c r="B29" s="163" t="s">
        <v>474</v>
      </c>
      <c r="C29" s="224"/>
      <c r="D29" s="224">
        <f>'прилож 10'!F261</f>
        <v>2924.1</v>
      </c>
      <c r="E29" s="224">
        <f>'прилож 10'!G261</f>
        <v>2924</v>
      </c>
    </row>
    <row r="30" spans="1:5" ht="50.25" hidden="1" customHeight="1">
      <c r="A30" s="80" t="s">
        <v>476</v>
      </c>
      <c r="B30" s="114" t="s">
        <v>482</v>
      </c>
      <c r="C30" s="224"/>
      <c r="D30" s="224">
        <v>0</v>
      </c>
      <c r="E30" s="224">
        <v>0</v>
      </c>
    </row>
    <row r="31" spans="1:5" ht="29.25" hidden="1" customHeight="1">
      <c r="A31" s="80" t="s">
        <v>478</v>
      </c>
      <c r="B31" s="114" t="s">
        <v>483</v>
      </c>
      <c r="C31" s="224"/>
      <c r="D31" s="224">
        <v>0</v>
      </c>
      <c r="E31" s="224">
        <v>0</v>
      </c>
    </row>
    <row r="32" spans="1:5" ht="36.75" hidden="1" customHeight="1">
      <c r="A32" s="80" t="s">
        <v>481</v>
      </c>
      <c r="B32" s="114" t="s">
        <v>480</v>
      </c>
      <c r="C32" s="224"/>
      <c r="D32" s="224">
        <v>0</v>
      </c>
      <c r="E32" s="224">
        <v>0</v>
      </c>
    </row>
    <row r="33" spans="1:5" ht="38.25" hidden="1" customHeight="1">
      <c r="A33" s="93" t="s">
        <v>452</v>
      </c>
      <c r="B33" s="163" t="s">
        <v>451</v>
      </c>
      <c r="C33" s="224"/>
      <c r="D33" s="224">
        <v>0</v>
      </c>
      <c r="E33" s="224">
        <v>0</v>
      </c>
    </row>
    <row r="34" spans="1:5" ht="27.75" customHeight="1">
      <c r="A34" s="80" t="s">
        <v>505</v>
      </c>
      <c r="B34" s="117" t="s">
        <v>504</v>
      </c>
      <c r="C34" s="224"/>
      <c r="D34" s="224">
        <f>'прилож 10'!F282</f>
        <v>2719.2</v>
      </c>
      <c r="E34" s="224">
        <f>'прилож 10'!G282</f>
        <v>2496</v>
      </c>
    </row>
    <row r="35" spans="1:5" ht="21.75" customHeight="1">
      <c r="A35" s="240" t="s">
        <v>237</v>
      </c>
      <c r="B35" s="247" t="s">
        <v>238</v>
      </c>
      <c r="C35" s="232">
        <f>C36+C37</f>
        <v>1446.2</v>
      </c>
      <c r="D35" s="232">
        <f t="shared" ref="D35" si="6">D36+D37</f>
        <v>1760.7</v>
      </c>
      <c r="E35" s="232">
        <f t="shared" ref="E35" si="7">E36+E37</f>
        <v>1756.2</v>
      </c>
    </row>
    <row r="36" spans="1:5" ht="54" customHeight="1">
      <c r="A36" s="241" t="s">
        <v>239</v>
      </c>
      <c r="B36" s="159" t="s">
        <v>179</v>
      </c>
      <c r="C36" s="224">
        <v>1433</v>
      </c>
      <c r="D36" s="224">
        <f>'прилож 10'!F292</f>
        <v>1745.5</v>
      </c>
      <c r="E36" s="224">
        <f>'прилож 10'!G292</f>
        <v>1741</v>
      </c>
    </row>
    <row r="37" spans="1:5" ht="24" customHeight="1">
      <c r="A37" s="241" t="s">
        <v>240</v>
      </c>
      <c r="B37" s="159" t="s">
        <v>170</v>
      </c>
      <c r="C37" s="224">
        <v>13.2</v>
      </c>
      <c r="D37" s="224">
        <f>'прилож 10'!F294</f>
        <v>15.2</v>
      </c>
      <c r="E37" s="224">
        <f>'прилож 10'!G294</f>
        <v>15.2</v>
      </c>
    </row>
    <row r="38" spans="1:5" ht="15">
      <c r="A38" s="248" t="s">
        <v>241</v>
      </c>
      <c r="B38" s="249" t="s">
        <v>242</v>
      </c>
      <c r="C38" s="224">
        <f>C39+C40</f>
        <v>6746.8</v>
      </c>
      <c r="D38" s="224">
        <f t="shared" ref="D38" si="8">D39+D40+D41+D42</f>
        <v>7843.3</v>
      </c>
      <c r="E38" s="224">
        <f t="shared" ref="E38" si="9">E39+E40+E41+E42</f>
        <v>7835.5</v>
      </c>
    </row>
    <row r="39" spans="1:5" ht="51">
      <c r="A39" s="241" t="s">
        <v>243</v>
      </c>
      <c r="B39" s="125" t="s">
        <v>206</v>
      </c>
      <c r="C39" s="224">
        <v>6667</v>
      </c>
      <c r="D39" s="224">
        <f>'прилож 10'!F286</f>
        <v>7781</v>
      </c>
      <c r="E39" s="224">
        <f>'прилож 10'!G286</f>
        <v>7775.3</v>
      </c>
    </row>
    <row r="40" spans="1:5" ht="25.5">
      <c r="A40" s="241" t="s">
        <v>244</v>
      </c>
      <c r="B40" s="159" t="s">
        <v>170</v>
      </c>
      <c r="C40" s="224">
        <v>79.8</v>
      </c>
      <c r="D40" s="224">
        <f>'прилож 10'!F288</f>
        <v>62.3</v>
      </c>
      <c r="E40" s="224">
        <f>'прилож 10'!G288</f>
        <v>60.2</v>
      </c>
    </row>
    <row r="41" spans="1:5" ht="25.5" hidden="1">
      <c r="A41" s="110" t="s">
        <v>456</v>
      </c>
      <c r="B41" s="159" t="s">
        <v>453</v>
      </c>
      <c r="C41" s="224"/>
      <c r="D41" s="224">
        <f>'прилож 10'!F296</f>
        <v>0</v>
      </c>
      <c r="E41" s="224">
        <f>'прилож 10'!G296</f>
        <v>0</v>
      </c>
    </row>
    <row r="42" spans="1:5" ht="38.25" hidden="1">
      <c r="A42" s="110" t="s">
        <v>456</v>
      </c>
      <c r="B42" s="159" t="s">
        <v>455</v>
      </c>
      <c r="C42" s="224"/>
      <c r="D42" s="224">
        <f>'прилож 10'!F298</f>
        <v>0</v>
      </c>
      <c r="E42" s="224">
        <f>'прилож 10'!G298</f>
        <v>0</v>
      </c>
    </row>
    <row r="43" spans="1:5" ht="15">
      <c r="A43" s="239" t="s">
        <v>245</v>
      </c>
      <c r="B43" s="233" t="s">
        <v>246</v>
      </c>
      <c r="C43" s="231">
        <f>C44</f>
        <v>244</v>
      </c>
      <c r="D43" s="231">
        <f t="shared" ref="D43:E43" si="10">D44</f>
        <v>386</v>
      </c>
      <c r="E43" s="231">
        <f t="shared" si="10"/>
        <v>378</v>
      </c>
    </row>
    <row r="44" spans="1:5" ht="15">
      <c r="A44" s="240" t="s">
        <v>247</v>
      </c>
      <c r="B44" s="247" t="s">
        <v>248</v>
      </c>
      <c r="C44" s="232">
        <f>C45+C46</f>
        <v>244</v>
      </c>
      <c r="D44" s="232">
        <f t="shared" ref="D44" si="11">D45+D46</f>
        <v>386</v>
      </c>
      <c r="E44" s="232">
        <f t="shared" ref="E44" si="12">E45+E46</f>
        <v>378</v>
      </c>
    </row>
    <row r="45" spans="1:5">
      <c r="A45" s="241" t="s">
        <v>249</v>
      </c>
      <c r="B45" s="159" t="s">
        <v>147</v>
      </c>
      <c r="C45" s="224">
        <v>227</v>
      </c>
      <c r="D45" s="224">
        <f>'прилож 10'!F306</f>
        <v>386</v>
      </c>
      <c r="E45" s="224">
        <f>'прилож 10'!G306</f>
        <v>378</v>
      </c>
    </row>
    <row r="46" spans="1:5" hidden="1">
      <c r="A46" s="241" t="s">
        <v>415</v>
      </c>
      <c r="B46" s="128" t="s">
        <v>413</v>
      </c>
      <c r="C46" s="224">
        <v>17</v>
      </c>
      <c r="D46" s="224">
        <f>'прилож 10'!F179</f>
        <v>0</v>
      </c>
      <c r="E46" s="224">
        <f>'прилож 10'!G179</f>
        <v>0</v>
      </c>
    </row>
    <row r="47" spans="1:5" ht="30">
      <c r="A47" s="239" t="s">
        <v>250</v>
      </c>
      <c r="B47" s="233" t="s">
        <v>251</v>
      </c>
      <c r="C47" s="231">
        <f>C48</f>
        <v>274</v>
      </c>
      <c r="D47" s="231">
        <f t="shared" ref="D47:E47" si="13">D48</f>
        <v>470</v>
      </c>
      <c r="E47" s="231">
        <f t="shared" si="13"/>
        <v>466</v>
      </c>
    </row>
    <row r="48" spans="1:5" ht="33" customHeight="1">
      <c r="A48" s="240" t="s">
        <v>252</v>
      </c>
      <c r="B48" s="247" t="s">
        <v>253</v>
      </c>
      <c r="C48" s="232">
        <f>C49+C50</f>
        <v>274</v>
      </c>
      <c r="D48" s="232">
        <f t="shared" ref="D48" si="14">D49+D50</f>
        <v>470</v>
      </c>
      <c r="E48" s="232">
        <f t="shared" ref="E48" si="15">E49+E50</f>
        <v>466</v>
      </c>
    </row>
    <row r="49" spans="1:5" ht="28.5" customHeight="1">
      <c r="A49" s="241" t="s">
        <v>254</v>
      </c>
      <c r="B49" s="159" t="s">
        <v>117</v>
      </c>
      <c r="C49" s="224">
        <v>274</v>
      </c>
      <c r="D49" s="224">
        <f>'прилож 10'!F72</f>
        <v>470</v>
      </c>
      <c r="E49" s="224">
        <f>'прилож 10'!G72</f>
        <v>466</v>
      </c>
    </row>
    <row r="50" spans="1:5" ht="42" hidden="1" customHeight="1">
      <c r="A50" s="241" t="s">
        <v>508</v>
      </c>
      <c r="B50" s="118" t="s">
        <v>506</v>
      </c>
      <c r="C50" s="224">
        <v>0</v>
      </c>
      <c r="D50" s="224">
        <v>0</v>
      </c>
      <c r="E50" s="224">
        <v>0</v>
      </c>
    </row>
    <row r="51" spans="1:5" ht="30">
      <c r="A51" s="239" t="s">
        <v>255</v>
      </c>
      <c r="B51" s="233" t="s">
        <v>256</v>
      </c>
      <c r="C51" s="234">
        <f>C52</f>
        <v>597</v>
      </c>
      <c r="D51" s="234">
        <f t="shared" ref="D51:E51" si="16">D52</f>
        <v>612</v>
      </c>
      <c r="E51" s="234">
        <f t="shared" si="16"/>
        <v>592</v>
      </c>
    </row>
    <row r="52" spans="1:5" ht="18.75" customHeight="1">
      <c r="A52" s="240" t="s">
        <v>257</v>
      </c>
      <c r="B52" s="250" t="s">
        <v>258</v>
      </c>
      <c r="C52" s="232">
        <f>C53+C54+C57+C58</f>
        <v>597</v>
      </c>
      <c r="D52" s="232">
        <f t="shared" ref="D52" si="17">D53+D54+D55+D56+D57+D58</f>
        <v>612</v>
      </c>
      <c r="E52" s="232">
        <f t="shared" ref="E52" si="18">E53+E54+E55+E56+E57+E58</f>
        <v>592</v>
      </c>
    </row>
    <row r="53" spans="1:5">
      <c r="A53" s="241" t="s">
        <v>259</v>
      </c>
      <c r="B53" s="163" t="s">
        <v>153</v>
      </c>
      <c r="C53" s="224">
        <v>450</v>
      </c>
      <c r="D53" s="224">
        <f>'прилож 10'!F378</f>
        <v>612</v>
      </c>
      <c r="E53" s="224">
        <f>'прилож 10'!G378</f>
        <v>592</v>
      </c>
    </row>
    <row r="54" spans="1:5" hidden="1">
      <c r="A54" s="241" t="s">
        <v>260</v>
      </c>
      <c r="B54" s="159" t="s">
        <v>193</v>
      </c>
      <c r="C54" s="224">
        <v>0</v>
      </c>
      <c r="D54" s="224">
        <f>'прилож 10'!F382</f>
        <v>0</v>
      </c>
      <c r="E54" s="224">
        <f>'прилож 10'!G382</f>
        <v>0</v>
      </c>
    </row>
    <row r="55" spans="1:5" ht="25.5" hidden="1">
      <c r="A55" s="93" t="s">
        <v>465</v>
      </c>
      <c r="B55" s="159" t="s">
        <v>423</v>
      </c>
      <c r="C55" s="224"/>
      <c r="D55" s="224">
        <v>0</v>
      </c>
      <c r="E55" s="224">
        <v>0</v>
      </c>
    </row>
    <row r="56" spans="1:5" ht="28.5" hidden="1" customHeight="1">
      <c r="A56" s="93" t="s">
        <v>466</v>
      </c>
      <c r="B56" s="159" t="s">
        <v>448</v>
      </c>
      <c r="C56" s="224"/>
      <c r="D56" s="224">
        <v>0</v>
      </c>
      <c r="E56" s="224">
        <v>0</v>
      </c>
    </row>
    <row r="57" spans="1:5" ht="27.75" hidden="1" customHeight="1">
      <c r="A57" s="241" t="s">
        <v>261</v>
      </c>
      <c r="B57" s="163" t="s">
        <v>425</v>
      </c>
      <c r="C57" s="224">
        <v>145</v>
      </c>
      <c r="D57" s="224">
        <f>'прилож 10'!F371</f>
        <v>0</v>
      </c>
      <c r="E57" s="224">
        <f>'прилож 10'!G371</f>
        <v>0</v>
      </c>
    </row>
    <row r="58" spans="1:5" ht="27.75" hidden="1" customHeight="1">
      <c r="A58" s="241" t="s">
        <v>461</v>
      </c>
      <c r="B58" s="163" t="s">
        <v>426</v>
      </c>
      <c r="C58" s="224">
        <v>2</v>
      </c>
      <c r="D58" s="224">
        <f>'прилож 10'!F375</f>
        <v>0</v>
      </c>
      <c r="E58" s="224">
        <f>'прилож 10'!G375</f>
        <v>0</v>
      </c>
    </row>
    <row r="59" spans="1:5" ht="29.25">
      <c r="A59" s="251" t="s">
        <v>262</v>
      </c>
      <c r="B59" s="252" t="s">
        <v>263</v>
      </c>
      <c r="C59" s="253">
        <f>C60</f>
        <v>12467</v>
      </c>
      <c r="D59" s="253">
        <f t="shared" ref="D59:E59" si="19">D60</f>
        <v>15327.4</v>
      </c>
      <c r="E59" s="253">
        <f t="shared" si="19"/>
        <v>15310</v>
      </c>
    </row>
    <row r="60" spans="1:5" ht="19.5" customHeight="1">
      <c r="A60" s="239" t="s">
        <v>264</v>
      </c>
      <c r="B60" s="233" t="s">
        <v>265</v>
      </c>
      <c r="C60" s="231">
        <f>C61+C64</f>
        <v>12467</v>
      </c>
      <c r="D60" s="231">
        <f>D61+D64+D71</f>
        <v>15327.4</v>
      </c>
      <c r="E60" s="231">
        <f>E61+E64+E71</f>
        <v>15310</v>
      </c>
    </row>
    <row r="61" spans="1:5" ht="15">
      <c r="A61" s="240" t="s">
        <v>266</v>
      </c>
      <c r="B61" s="247" t="s">
        <v>267</v>
      </c>
      <c r="C61" s="232">
        <f>C62+C63</f>
        <v>3865</v>
      </c>
      <c r="D61" s="232">
        <f t="shared" ref="D61" si="20">D62+D63</f>
        <v>3525.6</v>
      </c>
      <c r="E61" s="232">
        <f t="shared" ref="E61" si="21">E62+E63</f>
        <v>3517</v>
      </c>
    </row>
    <row r="62" spans="1:5" ht="25.5">
      <c r="A62" s="241" t="s">
        <v>268</v>
      </c>
      <c r="B62" s="159" t="s">
        <v>186</v>
      </c>
      <c r="C62" s="224">
        <v>3659</v>
      </c>
      <c r="D62" s="224">
        <f>'прилож 10'!F323</f>
        <v>3225</v>
      </c>
      <c r="E62" s="224">
        <f>'прилож 10'!G323</f>
        <v>3217</v>
      </c>
    </row>
    <row r="63" spans="1:5" ht="38.25">
      <c r="A63" s="241" t="s">
        <v>269</v>
      </c>
      <c r="B63" s="159" t="s">
        <v>270</v>
      </c>
      <c r="C63" s="224">
        <v>206</v>
      </c>
      <c r="D63" s="224">
        <f>'прилож 10'!F324</f>
        <v>300.60000000000002</v>
      </c>
      <c r="E63" s="224">
        <f>'прилож 10'!G324</f>
        <v>300</v>
      </c>
    </row>
    <row r="64" spans="1:5" ht="30">
      <c r="A64" s="240" t="s">
        <v>271</v>
      </c>
      <c r="B64" s="247" t="s">
        <v>272</v>
      </c>
      <c r="C64" s="232">
        <f>C65+C66</f>
        <v>8602</v>
      </c>
      <c r="D64" s="232">
        <f t="shared" ref="D64" si="22">D65+D66+D67+D68+D69+D70</f>
        <v>11801.8</v>
      </c>
      <c r="E64" s="232">
        <f t="shared" ref="E64" si="23">E65+E66+E67+E68+E69+E70</f>
        <v>11793</v>
      </c>
    </row>
    <row r="65" spans="1:5" ht="26.25" customHeight="1">
      <c r="A65" s="241" t="s">
        <v>273</v>
      </c>
      <c r="B65" s="159" t="s">
        <v>184</v>
      </c>
      <c r="C65" s="224">
        <v>8440</v>
      </c>
      <c r="D65" s="224">
        <f>'прилож 10'!F319+'прилож 10'!F320</f>
        <v>11619.4</v>
      </c>
      <c r="E65" s="224">
        <f>'прилож 10'!G319+'прилож 10'!G320</f>
        <v>11612</v>
      </c>
    </row>
    <row r="66" spans="1:5" ht="38.25">
      <c r="A66" s="241" t="s">
        <v>274</v>
      </c>
      <c r="B66" s="159" t="s">
        <v>275</v>
      </c>
      <c r="C66" s="224">
        <v>162</v>
      </c>
      <c r="D66" s="224">
        <f>'прилож 10'!F321</f>
        <v>182.4</v>
      </c>
      <c r="E66" s="224">
        <f>'прилож 10'!G321</f>
        <v>181</v>
      </c>
    </row>
    <row r="67" spans="1:5" ht="25.5" hidden="1">
      <c r="A67" s="241" t="s">
        <v>444</v>
      </c>
      <c r="B67" s="159" t="s">
        <v>443</v>
      </c>
      <c r="C67" s="224"/>
      <c r="D67" s="224">
        <v>0</v>
      </c>
      <c r="E67" s="224">
        <v>0</v>
      </c>
    </row>
    <row r="68" spans="1:5" ht="25.5" hidden="1">
      <c r="A68" s="241" t="s">
        <v>568</v>
      </c>
      <c r="B68" s="159" t="s">
        <v>443</v>
      </c>
      <c r="C68" s="224"/>
      <c r="D68" s="224">
        <f>'прилож 10'!F333</f>
        <v>0</v>
      </c>
      <c r="E68" s="224">
        <f>'прилож 10'!G333</f>
        <v>0</v>
      </c>
    </row>
    <row r="69" spans="1:5" ht="25.5" hidden="1">
      <c r="A69" s="241" t="s">
        <v>531</v>
      </c>
      <c r="B69" s="159" t="s">
        <v>529</v>
      </c>
      <c r="C69" s="224"/>
      <c r="D69" s="224">
        <f>'прилож 10'!F327</f>
        <v>0</v>
      </c>
      <c r="E69" s="224">
        <f>'прилож 10'!G327</f>
        <v>0</v>
      </c>
    </row>
    <row r="70" spans="1:5" ht="18" hidden="1" customHeight="1">
      <c r="A70" s="241" t="s">
        <v>531</v>
      </c>
      <c r="B70" s="128" t="s">
        <v>562</v>
      </c>
      <c r="C70" s="224"/>
      <c r="D70" s="224">
        <f>'прилож 10'!F330</f>
        <v>0</v>
      </c>
      <c r="E70" s="224">
        <f>'прилож 10'!G330</f>
        <v>0</v>
      </c>
    </row>
    <row r="71" spans="1:5" ht="38.25" customHeight="1">
      <c r="A71" s="240" t="s">
        <v>619</v>
      </c>
      <c r="B71" s="19" t="s">
        <v>617</v>
      </c>
      <c r="C71" s="224"/>
      <c r="D71" s="232">
        <f>D72</f>
        <v>0</v>
      </c>
      <c r="E71" s="232">
        <f>E72</f>
        <v>0</v>
      </c>
    </row>
    <row r="72" spans="1:5" ht="41.25" customHeight="1">
      <c r="A72" s="240" t="s">
        <v>619</v>
      </c>
      <c r="B72" s="154" t="s">
        <v>616</v>
      </c>
      <c r="C72" s="224"/>
      <c r="D72" s="224">
        <f>'прилож 10'!F335</f>
        <v>0</v>
      </c>
      <c r="E72" s="224">
        <f>'прилож 10'!G335</f>
        <v>0</v>
      </c>
    </row>
    <row r="73" spans="1:5" ht="31.5" customHeight="1">
      <c r="A73" s="251" t="s">
        <v>276</v>
      </c>
      <c r="B73" s="252" t="s">
        <v>277</v>
      </c>
      <c r="C73" s="253">
        <f>C74+C78</f>
        <v>51</v>
      </c>
      <c r="D73" s="253">
        <f t="shared" ref="D73" si="24">D74+D78</f>
        <v>35.799999999999997</v>
      </c>
      <c r="E73" s="253">
        <f t="shared" ref="E73" si="25">E74+E78</f>
        <v>35.199999999999996</v>
      </c>
    </row>
    <row r="74" spans="1:5" ht="30">
      <c r="A74" s="239" t="s">
        <v>278</v>
      </c>
      <c r="B74" s="233" t="s">
        <v>279</v>
      </c>
      <c r="C74" s="231">
        <f>C75</f>
        <v>20</v>
      </c>
      <c r="D74" s="231">
        <f t="shared" ref="D74:E74" si="26">D75</f>
        <v>34.799999999999997</v>
      </c>
      <c r="E74" s="231">
        <f t="shared" si="26"/>
        <v>34.799999999999997</v>
      </c>
    </row>
    <row r="75" spans="1:5" ht="20.25" customHeight="1">
      <c r="A75" s="240" t="s">
        <v>280</v>
      </c>
      <c r="B75" s="247" t="s">
        <v>281</v>
      </c>
      <c r="C75" s="232">
        <f>C76+C77</f>
        <v>20</v>
      </c>
      <c r="D75" s="232">
        <f t="shared" ref="D75" si="27">D76+D77</f>
        <v>34.799999999999997</v>
      </c>
      <c r="E75" s="232">
        <f t="shared" ref="E75" si="28">E76+E77</f>
        <v>34.799999999999997</v>
      </c>
    </row>
    <row r="76" spans="1:5" ht="25.5" hidden="1">
      <c r="A76" s="241" t="s">
        <v>282</v>
      </c>
      <c r="B76" s="159" t="s">
        <v>203</v>
      </c>
      <c r="C76" s="224">
        <v>20</v>
      </c>
      <c r="D76" s="224">
        <f>'прилож 10'!F169</f>
        <v>0</v>
      </c>
      <c r="E76" s="224">
        <f>'прилож 10'!G169</f>
        <v>0</v>
      </c>
    </row>
    <row r="77" spans="1:5" ht="53.25" customHeight="1">
      <c r="A77" s="241" t="s">
        <v>472</v>
      </c>
      <c r="B77" s="125" t="s">
        <v>439</v>
      </c>
      <c r="C77" s="224">
        <v>0</v>
      </c>
      <c r="D77" s="224">
        <f>'прилож 10'!F171</f>
        <v>34.799999999999997</v>
      </c>
      <c r="E77" s="224">
        <f>'прилож 10'!G171</f>
        <v>34.799999999999997</v>
      </c>
    </row>
    <row r="78" spans="1:5" ht="30">
      <c r="A78" s="239" t="s">
        <v>283</v>
      </c>
      <c r="B78" s="233" t="s">
        <v>284</v>
      </c>
      <c r="C78" s="231">
        <f>C79</f>
        <v>31</v>
      </c>
      <c r="D78" s="231">
        <f t="shared" ref="D78:E78" si="29">D79</f>
        <v>1</v>
      </c>
      <c r="E78" s="231">
        <f t="shared" si="29"/>
        <v>0.4</v>
      </c>
    </row>
    <row r="79" spans="1:5" ht="30">
      <c r="A79" s="240" t="s">
        <v>285</v>
      </c>
      <c r="B79" s="250" t="s">
        <v>286</v>
      </c>
      <c r="C79" s="232">
        <f>C80+C81</f>
        <v>31</v>
      </c>
      <c r="D79" s="232">
        <f t="shared" ref="D79" si="30">D80+D81</f>
        <v>1</v>
      </c>
      <c r="E79" s="232">
        <f t="shared" ref="E79" si="31">E80+E81</f>
        <v>0.4</v>
      </c>
    </row>
    <row r="80" spans="1:5" ht="25.5" hidden="1">
      <c r="A80" s="241" t="s">
        <v>287</v>
      </c>
      <c r="B80" s="163" t="s">
        <v>142</v>
      </c>
      <c r="C80" s="224">
        <v>30</v>
      </c>
      <c r="D80" s="224">
        <f>'прилож 10'!F177</f>
        <v>0</v>
      </c>
      <c r="E80" s="224">
        <f>'прилож 10'!G177</f>
        <v>0</v>
      </c>
    </row>
    <row r="81" spans="1:5" ht="25.5">
      <c r="A81" s="241" t="s">
        <v>288</v>
      </c>
      <c r="B81" s="163" t="s">
        <v>123</v>
      </c>
      <c r="C81" s="224">
        <v>1</v>
      </c>
      <c r="D81" s="224">
        <f>'прилож 10'!F83</f>
        <v>1</v>
      </c>
      <c r="E81" s="224">
        <f>'прилож 10'!G83</f>
        <v>0.4</v>
      </c>
    </row>
    <row r="82" spans="1:5" ht="29.25">
      <c r="A82" s="241" t="s">
        <v>289</v>
      </c>
      <c r="B82" s="252" t="s">
        <v>290</v>
      </c>
      <c r="C82" s="253">
        <f>C83+C91+C100</f>
        <v>1654.4999999999998</v>
      </c>
      <c r="D82" s="253">
        <f t="shared" ref="D82" si="32">D83+D91+D100+D97</f>
        <v>3624</v>
      </c>
      <c r="E82" s="253">
        <f t="shared" ref="E82" si="33">E83+E91+E100+E97</f>
        <v>3592.1</v>
      </c>
    </row>
    <row r="83" spans="1:5" ht="32.25" customHeight="1">
      <c r="A83" s="240" t="s">
        <v>291</v>
      </c>
      <c r="B83" s="233" t="s">
        <v>292</v>
      </c>
      <c r="C83" s="231">
        <f>C84+C88</f>
        <v>1572.6999999999998</v>
      </c>
      <c r="D83" s="231">
        <f t="shared" ref="D83" si="34">D84+D88</f>
        <v>2516.2999999999997</v>
      </c>
      <c r="E83" s="231">
        <f t="shared" ref="E83" si="35">E84+E88</f>
        <v>2503.1999999999998</v>
      </c>
    </row>
    <row r="84" spans="1:5" ht="33" customHeight="1">
      <c r="A84" s="240" t="s">
        <v>293</v>
      </c>
      <c r="B84" s="247" t="s">
        <v>294</v>
      </c>
      <c r="C84" s="232">
        <f>C85+C86</f>
        <v>373</v>
      </c>
      <c r="D84" s="232">
        <f>D85+D86+D87</f>
        <v>284.7</v>
      </c>
      <c r="E84" s="232">
        <f>E85+E86+E87</f>
        <v>273.7</v>
      </c>
    </row>
    <row r="85" spans="1:5" ht="25.5">
      <c r="A85" s="241" t="s">
        <v>295</v>
      </c>
      <c r="B85" s="159" t="s">
        <v>133</v>
      </c>
      <c r="C85" s="224">
        <v>338</v>
      </c>
      <c r="D85" s="224">
        <f>'прилож 10'!F121</f>
        <v>230</v>
      </c>
      <c r="E85" s="224">
        <f>'прилож 10'!G121</f>
        <v>219</v>
      </c>
    </row>
    <row r="86" spans="1:5" ht="24">
      <c r="A86" s="80" t="s">
        <v>296</v>
      </c>
      <c r="B86" s="97" t="s">
        <v>215</v>
      </c>
      <c r="C86" s="224">
        <v>35</v>
      </c>
      <c r="D86" s="224">
        <f>'прилож 10'!F123</f>
        <v>52</v>
      </c>
      <c r="E86" s="224">
        <f>'прилож 10'!G123</f>
        <v>52</v>
      </c>
    </row>
    <row r="87" spans="1:5" ht="27.75" customHeight="1">
      <c r="A87" s="80" t="s">
        <v>651</v>
      </c>
      <c r="B87" s="97" t="s">
        <v>649</v>
      </c>
      <c r="C87" s="224"/>
      <c r="D87" s="224">
        <f>'прилож 10'!F125</f>
        <v>2.7</v>
      </c>
      <c r="E87" s="224">
        <f>'прилож 10'!G125</f>
        <v>2.7</v>
      </c>
    </row>
    <row r="88" spans="1:5" ht="30">
      <c r="A88" s="240" t="s">
        <v>297</v>
      </c>
      <c r="B88" s="247" t="s">
        <v>298</v>
      </c>
      <c r="C88" s="232">
        <f>C89+C90</f>
        <v>1199.6999999999998</v>
      </c>
      <c r="D88" s="232">
        <f t="shared" ref="D88" si="36">D89+D90</f>
        <v>2231.6</v>
      </c>
      <c r="E88" s="232">
        <f t="shared" ref="E88" si="37">E89+E90</f>
        <v>2229.5</v>
      </c>
    </row>
    <row r="89" spans="1:5" ht="14.25" customHeight="1">
      <c r="A89" s="241" t="s">
        <v>299</v>
      </c>
      <c r="B89" s="159" t="s">
        <v>125</v>
      </c>
      <c r="C89" s="224">
        <v>1199.6999999999998</v>
      </c>
      <c r="D89" s="224">
        <f>'прилож 10'!F67</f>
        <v>2231.6</v>
      </c>
      <c r="E89" s="224">
        <f>'прилож 10'!G67</f>
        <v>2229.5</v>
      </c>
    </row>
    <row r="90" spans="1:5" ht="17.25" customHeight="1">
      <c r="A90" s="241" t="s">
        <v>300</v>
      </c>
      <c r="B90" s="159" t="s">
        <v>661</v>
      </c>
      <c r="C90" s="224"/>
      <c r="D90" s="224"/>
      <c r="E90" s="224"/>
    </row>
    <row r="91" spans="1:5" ht="20.25" customHeight="1">
      <c r="A91" s="239" t="s">
        <v>301</v>
      </c>
      <c r="B91" s="233" t="s">
        <v>302</v>
      </c>
      <c r="C91" s="231">
        <f>C92</f>
        <v>66.8</v>
      </c>
      <c r="D91" s="231">
        <f t="shared" ref="D91:E91" si="38">D92</f>
        <v>1088.7</v>
      </c>
      <c r="E91" s="231">
        <f t="shared" si="38"/>
        <v>1072.9000000000001</v>
      </c>
    </row>
    <row r="92" spans="1:5" ht="15">
      <c r="A92" s="240" t="s">
        <v>303</v>
      </c>
      <c r="B92" s="247" t="s">
        <v>304</v>
      </c>
      <c r="C92" s="232">
        <f>C93+C99</f>
        <v>66.8</v>
      </c>
      <c r="D92" s="232">
        <f>D93+D94+D95+D96</f>
        <v>1088.7</v>
      </c>
      <c r="E92" s="232">
        <f>E93+E94+E95+E96</f>
        <v>1072.9000000000001</v>
      </c>
    </row>
    <row r="93" spans="1:5">
      <c r="A93" s="80" t="s">
        <v>412</v>
      </c>
      <c r="B93" s="229" t="s">
        <v>411</v>
      </c>
      <c r="C93" s="232">
        <v>36.799999999999997</v>
      </c>
      <c r="D93" s="232">
        <f>'прилож 10'!F93</f>
        <v>173</v>
      </c>
      <c r="E93" s="232">
        <f>'прилож 10'!G93</f>
        <v>172.9</v>
      </c>
    </row>
    <row r="94" spans="1:5">
      <c r="A94" s="80" t="s">
        <v>645</v>
      </c>
      <c r="B94" s="229" t="s">
        <v>643</v>
      </c>
      <c r="C94" s="232"/>
      <c r="D94" s="232">
        <f>'прилож 10'!F95</f>
        <v>1.7</v>
      </c>
      <c r="E94" s="232">
        <f>'прилож 10'!G95</f>
        <v>0</v>
      </c>
    </row>
    <row r="95" spans="1:5" ht="25.5">
      <c r="A95" s="80" t="s">
        <v>447</v>
      </c>
      <c r="B95" s="163" t="s">
        <v>446</v>
      </c>
      <c r="C95" s="232"/>
      <c r="D95" s="232">
        <f>'прилож 10'!F97</f>
        <v>14</v>
      </c>
      <c r="E95" s="232">
        <f>'прилож 10'!G97</f>
        <v>0</v>
      </c>
    </row>
    <row r="96" spans="1:5" ht="18" customHeight="1">
      <c r="A96" s="80" t="s">
        <v>642</v>
      </c>
      <c r="B96" s="163" t="s">
        <v>639</v>
      </c>
      <c r="C96" s="232"/>
      <c r="D96" s="232">
        <f>'прилож 10'!F302</f>
        <v>900</v>
      </c>
      <c r="E96" s="232">
        <f>'прилож 10'!G302</f>
        <v>900</v>
      </c>
    </row>
    <row r="97" spans="1:5" ht="30.75" thickBot="1">
      <c r="A97" s="235" t="s">
        <v>534</v>
      </c>
      <c r="B97" s="236" t="s">
        <v>535</v>
      </c>
      <c r="C97" s="232"/>
      <c r="D97" s="232">
        <f t="shared" ref="D97:E98" si="39">D98</f>
        <v>9</v>
      </c>
      <c r="E97" s="232">
        <f t="shared" si="39"/>
        <v>6</v>
      </c>
    </row>
    <row r="98" spans="1:5" ht="26.25" thickBot="1">
      <c r="A98" s="237" t="s">
        <v>536</v>
      </c>
      <c r="B98" s="238" t="s">
        <v>537</v>
      </c>
      <c r="C98" s="232"/>
      <c r="D98" s="232">
        <f t="shared" si="39"/>
        <v>9</v>
      </c>
      <c r="E98" s="232">
        <f t="shared" si="39"/>
        <v>6</v>
      </c>
    </row>
    <row r="99" spans="1:5">
      <c r="A99" s="241" t="s">
        <v>487</v>
      </c>
      <c r="B99" s="159" t="s">
        <v>135</v>
      </c>
      <c r="C99" s="224">
        <v>30</v>
      </c>
      <c r="D99" s="224">
        <f>'прилож 10'!F127</f>
        <v>9</v>
      </c>
      <c r="E99" s="224">
        <f>'прилож 10'!G127</f>
        <v>6</v>
      </c>
    </row>
    <row r="100" spans="1:5" ht="30">
      <c r="A100" s="239" t="s">
        <v>305</v>
      </c>
      <c r="B100" s="233" t="s">
        <v>306</v>
      </c>
      <c r="C100" s="231">
        <f>C101</f>
        <v>15</v>
      </c>
      <c r="D100" s="231">
        <f t="shared" ref="D100:E101" si="40">D101</f>
        <v>10</v>
      </c>
      <c r="E100" s="231">
        <f t="shared" si="40"/>
        <v>10</v>
      </c>
    </row>
    <row r="101" spans="1:5" ht="30">
      <c r="A101" s="240" t="s">
        <v>307</v>
      </c>
      <c r="B101" s="247" t="s">
        <v>308</v>
      </c>
      <c r="C101" s="232">
        <f>C102</f>
        <v>15</v>
      </c>
      <c r="D101" s="232">
        <f t="shared" si="40"/>
        <v>10</v>
      </c>
      <c r="E101" s="232">
        <f t="shared" si="40"/>
        <v>10</v>
      </c>
    </row>
    <row r="102" spans="1:5" ht="25.5">
      <c r="A102" s="241" t="s">
        <v>309</v>
      </c>
      <c r="B102" s="159" t="s">
        <v>131</v>
      </c>
      <c r="C102" s="224">
        <v>15</v>
      </c>
      <c r="D102" s="224">
        <f>'прилож 10'!F90</f>
        <v>10</v>
      </c>
      <c r="E102" s="224">
        <f>'прилож 10'!G90</f>
        <v>10</v>
      </c>
    </row>
    <row r="103" spans="1:5" ht="31.5" customHeight="1">
      <c r="A103" s="251" t="s">
        <v>310</v>
      </c>
      <c r="B103" s="254" t="s">
        <v>311</v>
      </c>
      <c r="C103" s="253" t="e">
        <f>C104+C116+C124</f>
        <v>#REF!</v>
      </c>
      <c r="D103" s="253">
        <f>D104+D116+D124+D127</f>
        <v>4204.2999999999993</v>
      </c>
      <c r="E103" s="253">
        <f>E104+E116+E124+E127</f>
        <v>4130.1000000000004</v>
      </c>
    </row>
    <row r="104" spans="1:5" ht="32.25" customHeight="1">
      <c r="A104" s="239" t="s">
        <v>312</v>
      </c>
      <c r="B104" s="233" t="s">
        <v>313</v>
      </c>
      <c r="C104" s="231" t="e">
        <f>C105</f>
        <v>#REF!</v>
      </c>
      <c r="D104" s="231">
        <f>D105+D106</f>
        <v>1861</v>
      </c>
      <c r="E104" s="231">
        <f>E105+E106</f>
        <v>1793</v>
      </c>
    </row>
    <row r="105" spans="1:5" ht="30">
      <c r="A105" s="240" t="s">
        <v>314</v>
      </c>
      <c r="B105" s="247" t="s">
        <v>315</v>
      </c>
      <c r="C105" s="232" t="e">
        <f>C107+#REF!</f>
        <v>#REF!</v>
      </c>
      <c r="D105" s="232">
        <f>D107+D108+D109+D110+D111+D112+D113+D114+D115</f>
        <v>1861</v>
      </c>
      <c r="E105" s="232">
        <f>E107+E108+E109+E110+E111+E112+E113+E114+E115</f>
        <v>1793</v>
      </c>
    </row>
    <row r="106" spans="1:5" ht="15" hidden="1">
      <c r="A106" s="241" t="s">
        <v>610</v>
      </c>
      <c r="B106" s="255" t="s">
        <v>607</v>
      </c>
      <c r="C106" s="232"/>
      <c r="D106" s="232">
        <f>'прилож 10'!F233</f>
        <v>0</v>
      </c>
      <c r="E106" s="232">
        <f>'прилож 10'!G233</f>
        <v>0</v>
      </c>
    </row>
    <row r="107" spans="1:5" ht="16.5" customHeight="1">
      <c r="A107" s="241" t="s">
        <v>316</v>
      </c>
      <c r="B107" s="159" t="s">
        <v>145</v>
      </c>
      <c r="C107" s="224">
        <v>334</v>
      </c>
      <c r="D107" s="224">
        <f>'прилож 10'!F190</f>
        <v>629</v>
      </c>
      <c r="E107" s="224">
        <f>'прилож 10'!G190</f>
        <v>561</v>
      </c>
    </row>
    <row r="108" spans="1:5" ht="18.75" hidden="1" customHeight="1">
      <c r="A108" s="241" t="s">
        <v>576</v>
      </c>
      <c r="B108" s="125" t="s">
        <v>574</v>
      </c>
      <c r="C108" s="256"/>
      <c r="D108" s="224">
        <f>'прилож 10'!F209</f>
        <v>0</v>
      </c>
      <c r="E108" s="224">
        <f>'прилож 10'!G209</f>
        <v>0</v>
      </c>
    </row>
    <row r="109" spans="1:5" ht="25.5" customHeight="1">
      <c r="A109" s="241" t="s">
        <v>579</v>
      </c>
      <c r="B109" s="125" t="s">
        <v>577</v>
      </c>
      <c r="C109" s="256"/>
      <c r="D109" s="224">
        <f>'прилож 10'!F211</f>
        <v>109</v>
      </c>
      <c r="E109" s="224">
        <f>'прилож 10'!G211</f>
        <v>109</v>
      </c>
    </row>
    <row r="110" spans="1:5" ht="33" hidden="1" customHeight="1">
      <c r="A110" s="257" t="s">
        <v>515</v>
      </c>
      <c r="B110" s="125" t="s">
        <v>513</v>
      </c>
      <c r="C110" s="256"/>
      <c r="D110" s="224">
        <f>'прилож 10'!F193</f>
        <v>0</v>
      </c>
      <c r="E110" s="224">
        <f>'прилож 10'!G193</f>
        <v>0</v>
      </c>
    </row>
    <row r="111" spans="1:5" ht="35.25" hidden="1" customHeight="1">
      <c r="A111" s="257" t="s">
        <v>516</v>
      </c>
      <c r="B111" s="125" t="s">
        <v>514</v>
      </c>
      <c r="C111" s="256"/>
      <c r="D111" s="224">
        <f>'прилож 10'!F195</f>
        <v>0</v>
      </c>
      <c r="E111" s="224">
        <f>'прилож 10'!G195</f>
        <v>0</v>
      </c>
    </row>
    <row r="112" spans="1:5" ht="25.5" hidden="1" customHeight="1">
      <c r="A112" s="257" t="s">
        <v>590</v>
      </c>
      <c r="B112" s="125" t="s">
        <v>589</v>
      </c>
      <c r="C112" s="256"/>
      <c r="D112" s="224">
        <f>'прилож 10'!F197</f>
        <v>0</v>
      </c>
      <c r="E112" s="224">
        <f>'прилож 10'!G197</f>
        <v>0</v>
      </c>
    </row>
    <row r="113" spans="1:5" ht="25.5" customHeight="1">
      <c r="A113" s="257" t="s">
        <v>648</v>
      </c>
      <c r="B113" s="125" t="s">
        <v>647</v>
      </c>
      <c r="C113" s="256"/>
      <c r="D113" s="224">
        <f>'прилож 10'!F217</f>
        <v>1123</v>
      </c>
      <c r="E113" s="224">
        <f>'прилож 10'!G217</f>
        <v>1123</v>
      </c>
    </row>
    <row r="114" spans="1:5" ht="29.25" hidden="1" customHeight="1">
      <c r="A114" s="241" t="s">
        <v>622</v>
      </c>
      <c r="B114" s="163" t="s">
        <v>620</v>
      </c>
      <c r="C114" s="256"/>
      <c r="D114" s="224">
        <f>'прилож 10'!F199</f>
        <v>0</v>
      </c>
      <c r="E114" s="224">
        <f>'прилож 10'!G199</f>
        <v>0</v>
      </c>
    </row>
    <row r="115" spans="1:5" ht="29.25" hidden="1" customHeight="1">
      <c r="A115" s="80" t="s">
        <v>654</v>
      </c>
      <c r="B115" s="163" t="s">
        <v>653</v>
      </c>
      <c r="C115" s="256"/>
      <c r="D115" s="224">
        <f>'прилож 10'!F201</f>
        <v>0</v>
      </c>
      <c r="E115" s="224">
        <f>'прилож 10'!G201</f>
        <v>0</v>
      </c>
    </row>
    <row r="116" spans="1:5" ht="30">
      <c r="A116" s="239" t="s">
        <v>317</v>
      </c>
      <c r="B116" s="258" t="s">
        <v>318</v>
      </c>
      <c r="C116" s="231">
        <f>C117</f>
        <v>20</v>
      </c>
      <c r="D116" s="231">
        <f>D117+D122</f>
        <v>20</v>
      </c>
      <c r="E116" s="231">
        <f>E117+E122</f>
        <v>17</v>
      </c>
    </row>
    <row r="117" spans="1:5" ht="29.25" customHeight="1">
      <c r="A117" s="240" t="s">
        <v>319</v>
      </c>
      <c r="B117" s="249" t="s">
        <v>320</v>
      </c>
      <c r="C117" s="232">
        <f>C118</f>
        <v>20</v>
      </c>
      <c r="D117" s="232">
        <f>D118+D119+D120+D121</f>
        <v>20</v>
      </c>
      <c r="E117" s="232">
        <f>E118+E119+E120+E121</f>
        <v>17</v>
      </c>
    </row>
    <row r="118" spans="1:5" ht="18" customHeight="1">
      <c r="A118" s="241" t="s">
        <v>321</v>
      </c>
      <c r="B118" s="125" t="s">
        <v>210</v>
      </c>
      <c r="C118" s="224">
        <v>20</v>
      </c>
      <c r="D118" s="224">
        <f>'прилож 10'!F203</f>
        <v>20</v>
      </c>
      <c r="E118" s="224">
        <f>'прилож 10'!G203</f>
        <v>17</v>
      </c>
    </row>
    <row r="119" spans="1:5" ht="53.25" hidden="1" customHeight="1">
      <c r="A119" s="241" t="s">
        <v>493</v>
      </c>
      <c r="B119" s="116" t="s">
        <v>492</v>
      </c>
      <c r="C119" s="224"/>
      <c r="D119" s="224">
        <f>'прилож 10'!F205</f>
        <v>0</v>
      </c>
      <c r="E119" s="224">
        <f>'прилож 10'!G205</f>
        <v>0</v>
      </c>
    </row>
    <row r="120" spans="1:5" ht="53.25" hidden="1" customHeight="1">
      <c r="A120" s="259" t="s">
        <v>502</v>
      </c>
      <c r="B120" s="130" t="s">
        <v>501</v>
      </c>
      <c r="C120" s="260"/>
      <c r="D120" s="260">
        <f>'прилож 10'!F207</f>
        <v>0</v>
      </c>
      <c r="E120" s="260">
        <f>'прилож 10'!G207</f>
        <v>0</v>
      </c>
    </row>
    <row r="121" spans="1:5" ht="27.75" hidden="1" customHeight="1">
      <c r="A121" s="259" t="s">
        <v>601</v>
      </c>
      <c r="B121" s="116" t="s">
        <v>600</v>
      </c>
      <c r="C121" s="224"/>
      <c r="D121" s="224">
        <f>'прилож 10'!F215</f>
        <v>0</v>
      </c>
      <c r="E121" s="224">
        <f>'прилож 10'!G215</f>
        <v>0</v>
      </c>
    </row>
    <row r="122" spans="1:5" ht="21" hidden="1" customHeight="1">
      <c r="A122" s="261" t="s">
        <v>604</v>
      </c>
      <c r="B122" s="247" t="s">
        <v>605</v>
      </c>
      <c r="C122" s="224"/>
      <c r="D122" s="224">
        <f>D123</f>
        <v>0</v>
      </c>
      <c r="E122" s="224">
        <f>E123</f>
        <v>0</v>
      </c>
    </row>
    <row r="123" spans="1:5" ht="26.25" hidden="1" customHeight="1">
      <c r="A123" s="241" t="s">
        <v>603</v>
      </c>
      <c r="B123" s="116" t="s">
        <v>586</v>
      </c>
      <c r="C123" s="224"/>
      <c r="D123" s="224">
        <f>'прилож 10'!F213</f>
        <v>0</v>
      </c>
      <c r="E123" s="224">
        <f>'прилож 10'!G213</f>
        <v>0</v>
      </c>
    </row>
    <row r="124" spans="1:5" ht="15">
      <c r="A124" s="239" t="s">
        <v>322</v>
      </c>
      <c r="B124" s="233" t="s">
        <v>323</v>
      </c>
      <c r="C124" s="231">
        <f>C125</f>
        <v>409.7</v>
      </c>
      <c r="D124" s="231">
        <f t="shared" ref="D124:E125" si="41">D125</f>
        <v>613.20000000000005</v>
      </c>
      <c r="E124" s="231">
        <f t="shared" si="41"/>
        <v>613</v>
      </c>
    </row>
    <row r="125" spans="1:5" ht="30">
      <c r="A125" s="240" t="s">
        <v>324</v>
      </c>
      <c r="B125" s="247" t="s">
        <v>325</v>
      </c>
      <c r="C125" s="232">
        <f>C126</f>
        <v>409.7</v>
      </c>
      <c r="D125" s="232">
        <f t="shared" si="41"/>
        <v>613.20000000000005</v>
      </c>
      <c r="E125" s="232">
        <f t="shared" si="41"/>
        <v>613</v>
      </c>
    </row>
    <row r="126" spans="1:5" ht="16.5" customHeight="1">
      <c r="A126" s="241" t="s">
        <v>326</v>
      </c>
      <c r="B126" s="159" t="s">
        <v>144</v>
      </c>
      <c r="C126" s="224">
        <v>409.7</v>
      </c>
      <c r="D126" s="224">
        <f>'прилож 10'!F185</f>
        <v>613.20000000000005</v>
      </c>
      <c r="E126" s="224">
        <f>'прилож 10'!G185</f>
        <v>613</v>
      </c>
    </row>
    <row r="127" spans="1:5" ht="30" customHeight="1">
      <c r="A127" s="239" t="s">
        <v>547</v>
      </c>
      <c r="B127" s="233" t="s">
        <v>544</v>
      </c>
      <c r="C127" s="224"/>
      <c r="D127" s="231">
        <f>D128+D131</f>
        <v>1710.1</v>
      </c>
      <c r="E127" s="231">
        <f>E128+E131</f>
        <v>1707.1</v>
      </c>
    </row>
    <row r="128" spans="1:5" ht="16.5" customHeight="1">
      <c r="A128" s="240" t="s">
        <v>546</v>
      </c>
      <c r="B128" s="247" t="s">
        <v>538</v>
      </c>
      <c r="C128" s="224"/>
      <c r="D128" s="224">
        <f t="shared" ref="D128" si="42">D129+D130</f>
        <v>1692.1</v>
      </c>
      <c r="E128" s="224">
        <f t="shared" ref="E128" si="43">E129+E130</f>
        <v>1692.1</v>
      </c>
    </row>
    <row r="129" spans="1:5" ht="16.5" customHeight="1">
      <c r="A129" s="241" t="s">
        <v>545</v>
      </c>
      <c r="B129" s="125" t="s">
        <v>441</v>
      </c>
      <c r="C129" s="224"/>
      <c r="D129" s="224">
        <f>'прилож 10'!F223</f>
        <v>1692.1</v>
      </c>
      <c r="E129" s="224">
        <f>'прилож 10'!G223</f>
        <v>1692.1</v>
      </c>
    </row>
    <row r="130" spans="1:5" ht="26.25" hidden="1" customHeight="1">
      <c r="A130" s="241" t="s">
        <v>582</v>
      </c>
      <c r="B130" s="125" t="s">
        <v>581</v>
      </c>
      <c r="C130" s="224"/>
      <c r="D130" s="224">
        <f>'прилож 10'!F225</f>
        <v>0</v>
      </c>
      <c r="E130" s="224">
        <f>'прилож 10'!G225</f>
        <v>0</v>
      </c>
    </row>
    <row r="131" spans="1:5" ht="26.25" customHeight="1">
      <c r="A131" s="241" t="s">
        <v>626</v>
      </c>
      <c r="B131" s="247" t="s">
        <v>627</v>
      </c>
      <c r="C131" s="224"/>
      <c r="D131" s="224">
        <f>D132</f>
        <v>18</v>
      </c>
      <c r="E131" s="224">
        <f>E132</f>
        <v>15</v>
      </c>
    </row>
    <row r="132" spans="1:5" ht="30.75" customHeight="1">
      <c r="A132" s="241" t="s">
        <v>625</v>
      </c>
      <c r="B132" s="156" t="s">
        <v>624</v>
      </c>
      <c r="C132" s="224"/>
      <c r="D132" s="224">
        <f>'прилож 10'!F229</f>
        <v>18</v>
      </c>
      <c r="E132" s="224">
        <f>'прилож 10'!G229</f>
        <v>15</v>
      </c>
    </row>
    <row r="133" spans="1:5" ht="31.5" customHeight="1">
      <c r="A133" s="251" t="s">
        <v>327</v>
      </c>
      <c r="B133" s="262" t="s">
        <v>328</v>
      </c>
      <c r="C133" s="253" t="e">
        <f>C134+C143+C146</f>
        <v>#REF!</v>
      </c>
      <c r="D133" s="253">
        <f t="shared" ref="D133" si="44">D134+D143+D146</f>
        <v>361845.80000000005</v>
      </c>
      <c r="E133" s="253">
        <f t="shared" ref="E133" si="45">E134+E143+E146</f>
        <v>349414</v>
      </c>
    </row>
    <row r="134" spans="1:5" ht="45">
      <c r="A134" s="239" t="s">
        <v>329</v>
      </c>
      <c r="B134" s="233" t="s">
        <v>330</v>
      </c>
      <c r="C134" s="231" t="e">
        <f>C135+C139</f>
        <v>#REF!</v>
      </c>
      <c r="D134" s="231">
        <f t="shared" ref="D134" si="46">D135+D139</f>
        <v>361674.80000000005</v>
      </c>
      <c r="E134" s="231">
        <f t="shared" ref="E134" si="47">E135+E139</f>
        <v>349249</v>
      </c>
    </row>
    <row r="135" spans="1:5" ht="28.5" customHeight="1">
      <c r="A135" s="240" t="s">
        <v>331</v>
      </c>
      <c r="B135" s="247" t="s">
        <v>332</v>
      </c>
      <c r="C135" s="232" t="e">
        <f>C136+C137+#REF!+C138</f>
        <v>#REF!</v>
      </c>
      <c r="D135" s="232">
        <f t="shared" ref="D135" si="48">D136+D137+D138</f>
        <v>3839.7</v>
      </c>
      <c r="E135" s="232">
        <f t="shared" ref="E135" si="49">E136+E137+E138</f>
        <v>1718</v>
      </c>
    </row>
    <row r="136" spans="1:5" ht="64.5" hidden="1" customHeight="1">
      <c r="A136" s="241" t="s">
        <v>418</v>
      </c>
      <c r="B136" s="163" t="s">
        <v>417</v>
      </c>
      <c r="C136" s="232">
        <v>3000</v>
      </c>
      <c r="D136" s="232">
        <v>0</v>
      </c>
      <c r="E136" s="232">
        <v>0</v>
      </c>
    </row>
    <row r="137" spans="1:5" ht="64.5" hidden="1" customHeight="1">
      <c r="A137" s="241" t="s">
        <v>432</v>
      </c>
      <c r="B137" s="163" t="s">
        <v>431</v>
      </c>
      <c r="C137" s="232">
        <v>15.2</v>
      </c>
      <c r="D137" s="232">
        <v>0</v>
      </c>
      <c r="E137" s="232">
        <v>0</v>
      </c>
    </row>
    <row r="138" spans="1:5" ht="30.75" customHeight="1">
      <c r="A138" s="241" t="s">
        <v>333</v>
      </c>
      <c r="B138" s="159" t="s">
        <v>138</v>
      </c>
      <c r="C138" s="224">
        <v>4169</v>
      </c>
      <c r="D138" s="224">
        <f>'прилож 10'!F156</f>
        <v>3839.7</v>
      </c>
      <c r="E138" s="224">
        <f>'прилож 10'!G156</f>
        <v>1718</v>
      </c>
    </row>
    <row r="139" spans="1:5" ht="30" customHeight="1">
      <c r="A139" s="240" t="s">
        <v>334</v>
      </c>
      <c r="B139" s="247" t="s">
        <v>335</v>
      </c>
      <c r="C139" s="232">
        <f>C140+C141</f>
        <v>5451.6</v>
      </c>
      <c r="D139" s="232">
        <f>D140+D141+D142</f>
        <v>357835.10000000003</v>
      </c>
      <c r="E139" s="232">
        <f>E140+E141+E142</f>
        <v>347531</v>
      </c>
    </row>
    <row r="140" spans="1:5" ht="38.25">
      <c r="A140" s="241" t="s">
        <v>336</v>
      </c>
      <c r="B140" s="159" t="s">
        <v>200</v>
      </c>
      <c r="C140" s="224">
        <v>5397</v>
      </c>
      <c r="D140" s="224">
        <f>'прилож 10'!F152</f>
        <v>13767</v>
      </c>
      <c r="E140" s="224">
        <f>'прилож 10'!G152</f>
        <v>13027</v>
      </c>
    </row>
    <row r="141" spans="1:5" ht="40.5" customHeight="1">
      <c r="A141" s="241" t="s">
        <v>395</v>
      </c>
      <c r="B141" s="125" t="s">
        <v>394</v>
      </c>
      <c r="C141" s="224">
        <v>54.6</v>
      </c>
      <c r="D141" s="224">
        <f>'прилож 10'!F154</f>
        <v>139.19999999999999</v>
      </c>
      <c r="E141" s="224">
        <f>'прилож 10'!G154</f>
        <v>132</v>
      </c>
    </row>
    <row r="142" spans="1:5" ht="16.5" customHeight="1">
      <c r="A142" s="241" t="s">
        <v>611</v>
      </c>
      <c r="B142" s="125" t="s">
        <v>609</v>
      </c>
      <c r="C142" s="224"/>
      <c r="D142" s="224">
        <f>'прилож 10'!F164</f>
        <v>343928.9</v>
      </c>
      <c r="E142" s="224">
        <f>'прилож 10'!G164</f>
        <v>334372</v>
      </c>
    </row>
    <row r="143" spans="1:5" ht="30">
      <c r="A143" s="239" t="s">
        <v>337</v>
      </c>
      <c r="B143" s="233" t="s">
        <v>338</v>
      </c>
      <c r="C143" s="231">
        <f>C144</f>
        <v>5</v>
      </c>
      <c r="D143" s="231">
        <f t="shared" ref="D143:E144" si="50">D144</f>
        <v>5</v>
      </c>
      <c r="E143" s="231">
        <f t="shared" si="50"/>
        <v>0</v>
      </c>
    </row>
    <row r="144" spans="1:5" ht="17.25" customHeight="1">
      <c r="A144" s="240" t="s">
        <v>339</v>
      </c>
      <c r="B144" s="247" t="s">
        <v>340</v>
      </c>
      <c r="C144" s="232">
        <f>C145</f>
        <v>5</v>
      </c>
      <c r="D144" s="232">
        <f t="shared" si="50"/>
        <v>5</v>
      </c>
      <c r="E144" s="232">
        <f t="shared" si="50"/>
        <v>0</v>
      </c>
    </row>
    <row r="145" spans="1:5" ht="25.5">
      <c r="A145" s="263" t="s">
        <v>341</v>
      </c>
      <c r="B145" s="159" t="s">
        <v>196</v>
      </c>
      <c r="C145" s="224">
        <v>5</v>
      </c>
      <c r="D145" s="224">
        <f>'прилож 10'!F162</f>
        <v>5</v>
      </c>
      <c r="E145" s="224">
        <f>'прилож 10'!G162</f>
        <v>0</v>
      </c>
    </row>
    <row r="146" spans="1:5" ht="45">
      <c r="A146" s="239" t="s">
        <v>342</v>
      </c>
      <c r="B146" s="233" t="s">
        <v>343</v>
      </c>
      <c r="C146" s="231">
        <f>C147</f>
        <v>379</v>
      </c>
      <c r="D146" s="231">
        <f t="shared" ref="D146:E146" si="51">D147</f>
        <v>166</v>
      </c>
      <c r="E146" s="231">
        <f t="shared" si="51"/>
        <v>165</v>
      </c>
    </row>
    <row r="147" spans="1:5" ht="30.75" customHeight="1">
      <c r="A147" s="240" t="s">
        <v>344</v>
      </c>
      <c r="B147" s="247" t="s">
        <v>345</v>
      </c>
      <c r="C147" s="232">
        <f>C148+C149</f>
        <v>379</v>
      </c>
      <c r="D147" s="232">
        <f t="shared" ref="D147" si="52">D148+D149</f>
        <v>166</v>
      </c>
      <c r="E147" s="232">
        <f t="shared" ref="E147" si="53">E148+E149</f>
        <v>165</v>
      </c>
    </row>
    <row r="148" spans="1:5" ht="15.75" customHeight="1">
      <c r="A148" s="241" t="s">
        <v>520</v>
      </c>
      <c r="B148" s="212" t="s">
        <v>518</v>
      </c>
      <c r="C148" s="224">
        <v>10</v>
      </c>
      <c r="D148" s="224">
        <f>'прилож 10'!F148</f>
        <v>166</v>
      </c>
      <c r="E148" s="224">
        <f>'прилож 10'!G148</f>
        <v>165</v>
      </c>
    </row>
    <row r="149" spans="1:5" ht="27.75" hidden="1" customHeight="1">
      <c r="A149" s="241" t="s">
        <v>346</v>
      </c>
      <c r="B149" s="159" t="s">
        <v>136</v>
      </c>
      <c r="C149" s="224">
        <v>369</v>
      </c>
      <c r="D149" s="224">
        <v>0</v>
      </c>
      <c r="E149" s="224">
        <v>0</v>
      </c>
    </row>
    <row r="150" spans="1:5" ht="57">
      <c r="A150" s="251" t="s">
        <v>347</v>
      </c>
      <c r="B150" s="262" t="s">
        <v>348</v>
      </c>
      <c r="C150" s="253" t="e">
        <f>C151+C161+C165+C174</f>
        <v>#REF!</v>
      </c>
      <c r="D150" s="253">
        <f t="shared" ref="D150" si="54">D151+D161+D165+D174</f>
        <v>36062.9</v>
      </c>
      <c r="E150" s="253">
        <f t="shared" ref="E150" si="55">E151+E161+E165+E174</f>
        <v>35700.6</v>
      </c>
    </row>
    <row r="151" spans="1:5" ht="30" customHeight="1">
      <c r="A151" s="239" t="s">
        <v>349</v>
      </c>
      <c r="B151" s="233" t="s">
        <v>350</v>
      </c>
      <c r="C151" s="231">
        <f>C152</f>
        <v>15696.9</v>
      </c>
      <c r="D151" s="231">
        <f t="shared" ref="D151:E151" si="56">D152</f>
        <v>29633.3</v>
      </c>
      <c r="E151" s="231">
        <f t="shared" si="56"/>
        <v>29387.3</v>
      </c>
    </row>
    <row r="152" spans="1:5" ht="30">
      <c r="A152" s="240" t="s">
        <v>351</v>
      </c>
      <c r="B152" s="247" t="s">
        <v>352</v>
      </c>
      <c r="C152" s="232">
        <f>C153+C155+C156+C158</f>
        <v>15696.9</v>
      </c>
      <c r="D152" s="232">
        <f>D153+D154+D155+D156+D157+D158+D159+D160</f>
        <v>29633.3</v>
      </c>
      <c r="E152" s="232">
        <f>E153+E154+E155+E156+E157+E158+E159+E160</f>
        <v>29387.3</v>
      </c>
    </row>
    <row r="153" spans="1:5" ht="21" customHeight="1">
      <c r="A153" s="241" t="s">
        <v>353</v>
      </c>
      <c r="B153" s="159" t="s">
        <v>524</v>
      </c>
      <c r="C153" s="224">
        <v>15284.9</v>
      </c>
      <c r="D153" s="224">
        <f>'прилож 10'!F14+'прилож 10'!F24+'прилож 10'!F43</f>
        <v>26615.5</v>
      </c>
      <c r="E153" s="224">
        <f>'прилож 10'!G14+'прилож 10'!G24+'прилож 10'!G43</f>
        <v>26370</v>
      </c>
    </row>
    <row r="154" spans="1:5" ht="30" customHeight="1">
      <c r="A154" s="241" t="s">
        <v>530</v>
      </c>
      <c r="B154" s="159" t="s">
        <v>526</v>
      </c>
      <c r="C154" s="224"/>
      <c r="D154" s="224">
        <f>'прилож 10'!F34</f>
        <v>1302</v>
      </c>
      <c r="E154" s="224">
        <f>'прилож 10'!G34</f>
        <v>1302</v>
      </c>
    </row>
    <row r="155" spans="1:5" ht="25.5">
      <c r="A155" s="241" t="s">
        <v>354</v>
      </c>
      <c r="B155" s="159" t="s">
        <v>127</v>
      </c>
      <c r="C155" s="224">
        <v>300</v>
      </c>
      <c r="D155" s="224">
        <f>'прилож 10'!F86</f>
        <v>100</v>
      </c>
      <c r="E155" s="224">
        <f>'прилож 10'!G86</f>
        <v>100</v>
      </c>
    </row>
    <row r="156" spans="1:5" ht="25.5">
      <c r="A156" s="241" t="s">
        <v>355</v>
      </c>
      <c r="B156" s="159" t="s">
        <v>140</v>
      </c>
      <c r="C156" s="224">
        <v>74</v>
      </c>
      <c r="D156" s="224">
        <f>'прилож 10'!F175</f>
        <v>28</v>
      </c>
      <c r="E156" s="224">
        <f>'прилож 10'!G175</f>
        <v>27.5</v>
      </c>
    </row>
    <row r="157" spans="1:5">
      <c r="A157" s="241" t="s">
        <v>595</v>
      </c>
      <c r="B157" s="159" t="s">
        <v>592</v>
      </c>
      <c r="C157" s="224"/>
      <c r="D157" s="224">
        <f>'прилож 10'!F57</f>
        <v>1535.8</v>
      </c>
      <c r="E157" s="224">
        <f>'прилож 10'!G57</f>
        <v>1535.8</v>
      </c>
    </row>
    <row r="158" spans="1:5" ht="30" customHeight="1">
      <c r="A158" s="241" t="s">
        <v>356</v>
      </c>
      <c r="B158" s="159" t="s">
        <v>119</v>
      </c>
      <c r="C158" s="224">
        <v>38</v>
      </c>
      <c r="D158" s="224">
        <f>'прилож 10'!F77</f>
        <v>52</v>
      </c>
      <c r="E158" s="224">
        <f>'прилож 10'!G77</f>
        <v>52</v>
      </c>
    </row>
    <row r="159" spans="1:5" hidden="1">
      <c r="A159" s="241" t="s">
        <v>490</v>
      </c>
      <c r="B159" s="125" t="s">
        <v>489</v>
      </c>
      <c r="C159" s="224"/>
      <c r="D159" s="224">
        <f>'прилож 10'!F103</f>
        <v>0</v>
      </c>
      <c r="E159" s="224">
        <f>'прилож 10'!G103</f>
        <v>0</v>
      </c>
    </row>
    <row r="160" spans="1:5" ht="38.25" hidden="1">
      <c r="A160" s="80" t="s">
        <v>585</v>
      </c>
      <c r="B160" s="125" t="s">
        <v>583</v>
      </c>
      <c r="C160" s="224"/>
      <c r="D160" s="224">
        <f>'прилож 10'!F111</f>
        <v>0</v>
      </c>
      <c r="E160" s="224">
        <f>'прилож 10'!G111</f>
        <v>0</v>
      </c>
    </row>
    <row r="161" spans="1:5" ht="30">
      <c r="A161" s="239" t="s">
        <v>357</v>
      </c>
      <c r="B161" s="233" t="s">
        <v>358</v>
      </c>
      <c r="C161" s="231">
        <f>C162</f>
        <v>18</v>
      </c>
      <c r="D161" s="231">
        <f t="shared" ref="D161:E161" si="57">D162</f>
        <v>1</v>
      </c>
      <c r="E161" s="231">
        <f t="shared" si="57"/>
        <v>0</v>
      </c>
    </row>
    <row r="162" spans="1:5" ht="30">
      <c r="A162" s="240" t="s">
        <v>359</v>
      </c>
      <c r="B162" s="247" t="s">
        <v>360</v>
      </c>
      <c r="C162" s="232">
        <f>C163+C164</f>
        <v>18</v>
      </c>
      <c r="D162" s="232">
        <f t="shared" ref="D162" si="58">D163+D164</f>
        <v>1</v>
      </c>
      <c r="E162" s="232">
        <f t="shared" ref="E162" si="59">E163+E164</f>
        <v>0</v>
      </c>
    </row>
    <row r="163" spans="1:5" ht="26.25" customHeight="1">
      <c r="A163" s="241" t="s">
        <v>361</v>
      </c>
      <c r="B163" s="159" t="s">
        <v>129</v>
      </c>
      <c r="C163" s="224">
        <v>10</v>
      </c>
      <c r="D163" s="224">
        <f>'прилож 10'!F88</f>
        <v>0</v>
      </c>
      <c r="E163" s="224">
        <f>'прилож 10'!G88</f>
        <v>0</v>
      </c>
    </row>
    <row r="164" spans="1:5" ht="30" customHeight="1">
      <c r="A164" s="241" t="s">
        <v>362</v>
      </c>
      <c r="B164" s="159" t="s">
        <v>121</v>
      </c>
      <c r="C164" s="224">
        <v>8</v>
      </c>
      <c r="D164" s="224">
        <f>'прилож 10'!F81</f>
        <v>1</v>
      </c>
      <c r="E164" s="224">
        <f>'прилож 10'!G81</f>
        <v>0</v>
      </c>
    </row>
    <row r="165" spans="1:5" ht="27.75" customHeight="1">
      <c r="A165" s="239" t="s">
        <v>363</v>
      </c>
      <c r="B165" s="233" t="s">
        <v>364</v>
      </c>
      <c r="C165" s="231" t="e">
        <f>C166+#REF!</f>
        <v>#REF!</v>
      </c>
      <c r="D165" s="231">
        <f t="shared" ref="D165:E165" si="60">D166</f>
        <v>3476.2</v>
      </c>
      <c r="E165" s="231">
        <f t="shared" si="60"/>
        <v>3476.2</v>
      </c>
    </row>
    <row r="166" spans="1:5" ht="30">
      <c r="A166" s="240" t="s">
        <v>365</v>
      </c>
      <c r="B166" s="247" t="s">
        <v>366</v>
      </c>
      <c r="C166" s="232">
        <f>C167+C168+C169+C170</f>
        <v>1104</v>
      </c>
      <c r="D166" s="232">
        <f t="shared" ref="D166" si="61">D167+D168+D169+D170+D171+D172+D173</f>
        <v>3476.2</v>
      </c>
      <c r="E166" s="232">
        <f t="shared" ref="E166" si="62">E167+E168+E169+E170+E171+E172+E173</f>
        <v>3476.2</v>
      </c>
    </row>
    <row r="167" spans="1:5" ht="25.5" hidden="1">
      <c r="A167" s="241" t="s">
        <v>367</v>
      </c>
      <c r="B167" s="159" t="s">
        <v>159</v>
      </c>
      <c r="C167" s="224">
        <v>365</v>
      </c>
      <c r="D167" s="224">
        <v>0</v>
      </c>
      <c r="E167" s="224">
        <v>0</v>
      </c>
    </row>
    <row r="168" spans="1:5" ht="25.5">
      <c r="A168" s="241" t="s">
        <v>368</v>
      </c>
      <c r="B168" s="159" t="s">
        <v>189</v>
      </c>
      <c r="C168" s="224">
        <v>98</v>
      </c>
      <c r="D168" s="224">
        <f>'прилож 10'!F392</f>
        <v>97</v>
      </c>
      <c r="E168" s="224">
        <f>'прилож 10'!G392</f>
        <v>97</v>
      </c>
    </row>
    <row r="169" spans="1:5" ht="25.5">
      <c r="A169" s="241" t="s">
        <v>408</v>
      </c>
      <c r="B169" s="125" t="s">
        <v>407</v>
      </c>
      <c r="C169" s="224">
        <v>47</v>
      </c>
      <c r="D169" s="224">
        <f>'прилож 10'!F394</f>
        <v>1808</v>
      </c>
      <c r="E169" s="224">
        <f>'прилож 10'!G394</f>
        <v>1808</v>
      </c>
    </row>
    <row r="170" spans="1:5" ht="38.25">
      <c r="A170" s="241" t="s">
        <v>369</v>
      </c>
      <c r="B170" s="159" t="s">
        <v>191</v>
      </c>
      <c r="C170" s="224">
        <v>594</v>
      </c>
      <c r="D170" s="224">
        <f>'прилож 10'!F398</f>
        <v>941</v>
      </c>
      <c r="E170" s="224">
        <f>'прилож 10'!G398</f>
        <v>941</v>
      </c>
    </row>
    <row r="171" spans="1:5">
      <c r="A171" s="80" t="s">
        <v>485</v>
      </c>
      <c r="B171" s="125" t="s">
        <v>458</v>
      </c>
      <c r="C171" s="224"/>
      <c r="D171" s="224">
        <f>'прилож 10'!F142</f>
        <v>120</v>
      </c>
      <c r="E171" s="224">
        <f>'прилож 10'!G142</f>
        <v>120</v>
      </c>
    </row>
    <row r="172" spans="1:5" ht="39" hidden="1" customHeight="1">
      <c r="A172" s="241" t="s">
        <v>542</v>
      </c>
      <c r="B172" s="159" t="s">
        <v>509</v>
      </c>
      <c r="C172" s="224"/>
      <c r="D172" s="224">
        <f>'прилож 10'!F227</f>
        <v>0</v>
      </c>
      <c r="E172" s="224">
        <f>'прилож 10'!G227</f>
        <v>0</v>
      </c>
    </row>
    <row r="173" spans="1:5" ht="39" customHeight="1">
      <c r="A173" s="241" t="s">
        <v>548</v>
      </c>
      <c r="B173" s="159" t="s">
        <v>510</v>
      </c>
      <c r="C173" s="224"/>
      <c r="D173" s="224">
        <f>'прилож 10'!F231</f>
        <v>510.2</v>
      </c>
      <c r="E173" s="224">
        <f>'прилож 10'!G231</f>
        <v>510.2</v>
      </c>
    </row>
    <row r="174" spans="1:5" ht="30.75" customHeight="1">
      <c r="A174" s="239" t="s">
        <v>370</v>
      </c>
      <c r="B174" s="233" t="s">
        <v>662</v>
      </c>
      <c r="C174" s="231" t="e">
        <f>C175+C181</f>
        <v>#REF!</v>
      </c>
      <c r="D174" s="231">
        <f>D175+D181+D186</f>
        <v>2952.4</v>
      </c>
      <c r="E174" s="231">
        <f>E175+E181+E186</f>
        <v>2837.1</v>
      </c>
    </row>
    <row r="175" spans="1:5" ht="30">
      <c r="A175" s="240" t="s">
        <v>371</v>
      </c>
      <c r="B175" s="247" t="s">
        <v>372</v>
      </c>
      <c r="C175" s="232" t="e">
        <f>C176+#REF!</f>
        <v>#REF!</v>
      </c>
      <c r="D175" s="232">
        <f>D176+D177+D178+D179+D180</f>
        <v>2301.1</v>
      </c>
      <c r="E175" s="232">
        <f>E176+E177+E178+E179+E180</f>
        <v>2301.1</v>
      </c>
    </row>
    <row r="176" spans="1:5" ht="17.25" customHeight="1">
      <c r="A176" s="241" t="s">
        <v>373</v>
      </c>
      <c r="B176" s="159" t="s">
        <v>149</v>
      </c>
      <c r="C176" s="224">
        <v>528</v>
      </c>
      <c r="D176" s="224">
        <f>'прилож 10'!F341</f>
        <v>814</v>
      </c>
      <c r="E176" s="224">
        <f>'прилож 10'!G341</f>
        <v>814</v>
      </c>
    </row>
    <row r="177" spans="1:5" ht="40.5" hidden="1" customHeight="1">
      <c r="A177" s="241" t="s">
        <v>557</v>
      </c>
      <c r="B177" s="127" t="s">
        <v>553</v>
      </c>
      <c r="C177" s="224"/>
      <c r="D177" s="224">
        <f>'прилож 10'!F132</f>
        <v>0</v>
      </c>
      <c r="E177" s="224">
        <f>'прилож 10'!G132</f>
        <v>0</v>
      </c>
    </row>
    <row r="178" spans="1:5" ht="30.75" hidden="1" customHeight="1">
      <c r="A178" s="241" t="s">
        <v>567</v>
      </c>
      <c r="B178" s="125" t="s">
        <v>565</v>
      </c>
      <c r="C178" s="224"/>
      <c r="D178" s="224">
        <f>'прилож 10'!F352</f>
        <v>0</v>
      </c>
      <c r="E178" s="224">
        <f>'прилож 10'!G352</f>
        <v>0</v>
      </c>
    </row>
    <row r="179" spans="1:5" ht="39.75" customHeight="1">
      <c r="A179" s="241" t="s">
        <v>631</v>
      </c>
      <c r="B179" s="163" t="s">
        <v>629</v>
      </c>
      <c r="C179" s="224"/>
      <c r="D179" s="224">
        <f>'прилож 10'!F354</f>
        <v>50</v>
      </c>
      <c r="E179" s="224">
        <f>'прилож 10'!G354</f>
        <v>50</v>
      </c>
    </row>
    <row r="180" spans="1:5" ht="39.75" customHeight="1">
      <c r="A180" s="99" t="s">
        <v>637</v>
      </c>
      <c r="B180" s="159" t="s">
        <v>636</v>
      </c>
      <c r="C180" s="224"/>
      <c r="D180" s="224">
        <f>'прилож 10'!F138</f>
        <v>1437.1</v>
      </c>
      <c r="E180" s="224">
        <f>'прилож 10'!G138</f>
        <v>1437.1</v>
      </c>
    </row>
    <row r="181" spans="1:5" ht="29.25" customHeight="1">
      <c r="A181" s="240" t="s">
        <v>663</v>
      </c>
      <c r="B181" s="247" t="s">
        <v>374</v>
      </c>
      <c r="C181" s="232" t="e">
        <f>C182+C183+C184+#REF!+#REF!+C185</f>
        <v>#REF!</v>
      </c>
      <c r="D181" s="232">
        <f>D182+D183+D184+D185+D188</f>
        <v>651.30000000000007</v>
      </c>
      <c r="E181" s="232">
        <f>E182+E183+E184+E185+E188</f>
        <v>536</v>
      </c>
    </row>
    <row r="182" spans="1:5" ht="37.5" customHeight="1">
      <c r="A182" s="241" t="s">
        <v>375</v>
      </c>
      <c r="B182" s="159" t="s">
        <v>151</v>
      </c>
      <c r="C182" s="224">
        <v>38.4</v>
      </c>
      <c r="D182" s="224">
        <f>'прилож 10'!F343</f>
        <v>57.6</v>
      </c>
      <c r="E182" s="224">
        <f>'прилож 10'!G343</f>
        <v>51</v>
      </c>
    </row>
    <row r="183" spans="1:5" ht="51" hidden="1">
      <c r="A183" s="99" t="s">
        <v>405</v>
      </c>
      <c r="B183" s="159" t="s">
        <v>404</v>
      </c>
      <c r="C183" s="224">
        <v>18</v>
      </c>
      <c r="D183" s="224">
        <v>0</v>
      </c>
      <c r="E183" s="224">
        <v>0</v>
      </c>
    </row>
    <row r="184" spans="1:5" ht="25.5">
      <c r="A184" s="241" t="s">
        <v>376</v>
      </c>
      <c r="B184" s="159" t="s">
        <v>161</v>
      </c>
      <c r="C184" s="224">
        <v>358.7</v>
      </c>
      <c r="D184" s="224">
        <f>'прилож 10'!F116</f>
        <v>451.3</v>
      </c>
      <c r="E184" s="224">
        <f>'прилож 10'!G116</f>
        <v>451.3</v>
      </c>
    </row>
    <row r="185" spans="1:5" ht="25.5">
      <c r="A185" s="241" t="s">
        <v>401</v>
      </c>
      <c r="B185" s="159" t="s">
        <v>399</v>
      </c>
      <c r="C185" s="224">
        <v>2</v>
      </c>
      <c r="D185" s="224">
        <f>'прилож 10'!F39</f>
        <v>33.700000000000003</v>
      </c>
      <c r="E185" s="224">
        <f>'прилож 10'!G39</f>
        <v>33.700000000000003</v>
      </c>
    </row>
    <row r="186" spans="1:5" ht="20.25" hidden="1" customHeight="1">
      <c r="A186" s="240" t="s">
        <v>558</v>
      </c>
      <c r="B186" s="247" t="s">
        <v>560</v>
      </c>
      <c r="C186" s="224"/>
      <c r="D186" s="224">
        <f t="shared" ref="D186:E186" si="63">D187</f>
        <v>0</v>
      </c>
      <c r="E186" s="224">
        <f t="shared" si="63"/>
        <v>0</v>
      </c>
    </row>
    <row r="187" spans="1:5" ht="39" hidden="1" customHeight="1">
      <c r="A187" s="241" t="s">
        <v>559</v>
      </c>
      <c r="B187" s="125" t="s">
        <v>555</v>
      </c>
      <c r="C187" s="224"/>
      <c r="D187" s="224">
        <f>'прилож 10'!F134</f>
        <v>0</v>
      </c>
      <c r="E187" s="224">
        <f>'прилож 10'!G134</f>
        <v>0</v>
      </c>
    </row>
    <row r="188" spans="1:5" ht="39.75" customHeight="1">
      <c r="A188" s="241" t="s">
        <v>634</v>
      </c>
      <c r="B188" s="159" t="s">
        <v>633</v>
      </c>
      <c r="C188" s="224"/>
      <c r="D188" s="224">
        <f>'прилож 10'!F144</f>
        <v>108.7</v>
      </c>
      <c r="E188" s="224">
        <f>'прилож 10'!G144</f>
        <v>0</v>
      </c>
    </row>
    <row r="189" spans="1:5" ht="15">
      <c r="A189" s="241"/>
      <c r="B189" s="262" t="s">
        <v>377</v>
      </c>
      <c r="C189" s="264">
        <f>C190+C191+C192+C193</f>
        <v>267.10000000000002</v>
      </c>
      <c r="D189" s="265">
        <f>D190+D191+D192+D193+D194</f>
        <v>438.50000000000006</v>
      </c>
      <c r="E189" s="265">
        <f>E190+E191+E192+E193+E194</f>
        <v>432.50000000000006</v>
      </c>
    </row>
    <row r="190" spans="1:5" ht="25.5">
      <c r="A190" s="241" t="s">
        <v>378</v>
      </c>
      <c r="B190" s="125" t="s">
        <v>116</v>
      </c>
      <c r="C190" s="224">
        <v>156.1</v>
      </c>
      <c r="D190" s="224">
        <f>'прилож 10'!F63+'прилож 10'!F349+'прилож 10'!F107+'прилож 10'!F219+'прилож 10'!F358</f>
        <v>274.20000000000005</v>
      </c>
      <c r="E190" s="224">
        <f>'прилож 10'!G63+'прилож 10'!G349+'прилож 10'!G107+'прилож 10'!G219+'прилож 10'!G358</f>
        <v>274.20000000000005</v>
      </c>
    </row>
    <row r="191" spans="1:5" ht="25.5">
      <c r="A191" s="241" t="s">
        <v>409</v>
      </c>
      <c r="B191" s="212" t="s">
        <v>156</v>
      </c>
      <c r="C191" s="224">
        <v>61</v>
      </c>
      <c r="D191" s="224">
        <f>'прилож 10'!F61</f>
        <v>0</v>
      </c>
      <c r="E191" s="224">
        <f>'прилож 10'!G61</f>
        <v>0</v>
      </c>
    </row>
    <row r="192" spans="1:5">
      <c r="A192" s="241" t="s">
        <v>421</v>
      </c>
      <c r="B192" s="163" t="s">
        <v>420</v>
      </c>
      <c r="C192" s="224">
        <v>0</v>
      </c>
      <c r="D192" s="224">
        <f>'прилож 10'!F51</f>
        <v>0</v>
      </c>
      <c r="E192" s="224">
        <f>'прилож 10'!G51</f>
        <v>0</v>
      </c>
    </row>
    <row r="193" spans="1:5" ht="14.25" customHeight="1">
      <c r="A193" s="241" t="s">
        <v>379</v>
      </c>
      <c r="B193" s="125" t="s">
        <v>114</v>
      </c>
      <c r="C193" s="266">
        <v>50</v>
      </c>
      <c r="D193" s="266">
        <f>'прилож 10'!F20</f>
        <v>50</v>
      </c>
      <c r="E193" s="266">
        <f>'прилож 10'!G20</f>
        <v>44</v>
      </c>
    </row>
    <row r="194" spans="1:5">
      <c r="A194" s="241" t="s">
        <v>497</v>
      </c>
      <c r="B194" s="125" t="s">
        <v>640</v>
      </c>
      <c r="C194" s="266"/>
      <c r="D194" s="83">
        <f>'прилож 10'!F356</f>
        <v>114.3</v>
      </c>
      <c r="E194" s="83">
        <f>'прилож 10'!G356</f>
        <v>114.3</v>
      </c>
    </row>
    <row r="195" spans="1:5" ht="15.75">
      <c r="A195" s="267"/>
      <c r="B195" s="268" t="s">
        <v>380</v>
      </c>
      <c r="C195" s="234" t="e">
        <f>C9+C59+C73+C82+C103+C133+C150+C189</f>
        <v>#REF!</v>
      </c>
      <c r="D195" s="269">
        <f>D9+D59+D73+D82+D103+D133+D150+D189</f>
        <v>500835.90000000008</v>
      </c>
      <c r="E195" s="269">
        <f>E9+E59+E73+E82+E103+E133+E150+E189</f>
        <v>487604.19999999995</v>
      </c>
    </row>
    <row r="196" spans="1:5" hidden="1">
      <c r="A196" s="150"/>
      <c r="B196" s="85"/>
      <c r="D196">
        <v>478799</v>
      </c>
    </row>
    <row r="197" spans="1:5" hidden="1">
      <c r="A197" s="150"/>
      <c r="B197" s="85"/>
      <c r="D197">
        <f>D195-D196</f>
        <v>22036.900000000081</v>
      </c>
    </row>
    <row r="198" spans="1:5">
      <c r="A198" s="150"/>
      <c r="B198" s="85"/>
    </row>
  </sheetData>
  <mergeCells count="2">
    <mergeCell ref="A5:B6"/>
    <mergeCell ref="A1:B1"/>
  </mergeCells>
  <phoneticPr fontId="48" type="noConversion"/>
  <pageMargins left="0.78740157480314965" right="0.43307086614173229" top="0.51181102362204722" bottom="0.51181102362204722" header="0.51181102362204722" footer="0.23622047244094491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 8</vt:lpstr>
      <vt:lpstr>прилож 10</vt:lpstr>
      <vt:lpstr>прилож 12</vt:lpstr>
      <vt:lpstr>'прилож 10'!Область_печати</vt:lpstr>
      <vt:lpstr>'прилож 12'!Область_печати</vt:lpstr>
      <vt:lpstr>'прилож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Master</cp:lastModifiedBy>
  <cp:lastPrinted>2023-04-27T06:25:33Z</cp:lastPrinted>
  <dcterms:created xsi:type="dcterms:W3CDTF">2005-01-05T12:26:20Z</dcterms:created>
  <dcterms:modified xsi:type="dcterms:W3CDTF">2023-04-27T06:48:45Z</dcterms:modified>
</cp:coreProperties>
</file>